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trib2" sheetId="1" r:id="rId1"/>
  </sheets>
  <externalReferences>
    <externalReference r:id="rId2"/>
    <externalReference r:id="rId3"/>
    <externalReference r:id="rId4"/>
  </externalReferences>
  <calcPr calcId="124519"/>
</workbook>
</file>

<file path=xl/calcChain.xml><?xml version="1.0" encoding="utf-8"?>
<calcChain xmlns="http://schemas.openxmlformats.org/spreadsheetml/2006/main">
  <c r="D3" i="1"/>
  <c r="D7"/>
  <c r="F7"/>
  <c r="D8"/>
  <c r="F8"/>
  <c r="D9"/>
  <c r="F9"/>
  <c r="D10"/>
  <c r="F10"/>
  <c r="D11"/>
  <c r="F11"/>
  <c r="D12"/>
  <c r="F12"/>
  <c r="E13"/>
  <c r="F13"/>
  <c r="D14"/>
  <c r="F14"/>
  <c r="D15"/>
  <c r="E15"/>
  <c r="F15" s="1"/>
  <c r="D16"/>
  <c r="E16" s="1"/>
  <c r="F16" s="1"/>
  <c r="F17"/>
  <c r="D18"/>
  <c r="F18" s="1"/>
  <c r="F20"/>
  <c r="D21"/>
  <c r="F21"/>
  <c r="D22"/>
  <c r="F22"/>
  <c r="D23"/>
  <c r="E23" s="1"/>
  <c r="F23" s="1"/>
  <c r="D24"/>
  <c r="E24"/>
  <c r="F24" s="1"/>
  <c r="J24"/>
  <c r="D25"/>
  <c r="F25"/>
  <c r="F27"/>
  <c r="E28"/>
  <c r="F28" s="1"/>
  <c r="D29"/>
  <c r="E29" s="1"/>
  <c r="F29" s="1"/>
  <c r="D30"/>
  <c r="E30"/>
  <c r="F30" s="1"/>
</calcChain>
</file>

<file path=xl/sharedStrings.xml><?xml version="1.0" encoding="utf-8"?>
<sst xmlns="http://schemas.openxmlformats.org/spreadsheetml/2006/main" count="45" uniqueCount="45">
  <si>
    <t>NIP. 195707081984121001</t>
  </si>
  <si>
    <t>drg. SOLICHIN, M.Pd.I</t>
  </si>
  <si>
    <t>SITUBONDO</t>
  </si>
  <si>
    <t>KEPALA DINAS KESEHATAN KAB/KOTA</t>
  </si>
  <si>
    <t>SITUBONDO,  JUNI 2013</t>
  </si>
  <si>
    <t>Cakupan desa siaga aktif</t>
  </si>
  <si>
    <t>Cakupan desa/kelurahan mengalami KLB yang dilakukan penyelidikan epidemiologi &lt; 24 jam</t>
  </si>
  <si>
    <t>Cakupan pelayanan gawat darurat level 1 yang harus diberikan sarana kesehatan (RS) di Kab/Kota</t>
  </si>
  <si>
    <t>Cakupan pelayanan kesehatan rujukan pasien masyarakat miskin</t>
  </si>
  <si>
    <t>Cakupan kunjungan pelayanan kesehatan dasar bagi masyarakat miskin</t>
  </si>
  <si>
    <t>A.</t>
  </si>
  <si>
    <t>Cakupan pelayanan kesehatan dasar masyarakat miskin</t>
  </si>
  <si>
    <t>Penanganan penderita diare</t>
  </si>
  <si>
    <t>e.</t>
  </si>
  <si>
    <t xml:space="preserve">Penemuan dan penanganan DBD </t>
  </si>
  <si>
    <t>d.</t>
  </si>
  <si>
    <t>Penemuan dan penanganan pasien baru TB BTA positif</t>
  </si>
  <si>
    <t>c.</t>
  </si>
  <si>
    <t xml:space="preserve">Penemuan dan penanganan penderita Pneumonia balita </t>
  </si>
  <si>
    <t>b.</t>
  </si>
  <si>
    <t xml:space="preserve">Penemuan penderita AFP </t>
  </si>
  <si>
    <t>a.</t>
  </si>
  <si>
    <t>Cakupan penemuan dan penanganan penderita penyakit :</t>
  </si>
  <si>
    <t>Cakupan peserta KB aktif</t>
  </si>
  <si>
    <t>Belum Dilakukan</t>
  </si>
  <si>
    <t>Cakupan penjaringan kesehatan siswa SD dan setingkat</t>
  </si>
  <si>
    <t xml:space="preserve">Cakupan balita gizi buruk mendapat perawatan </t>
  </si>
  <si>
    <t>Cakupan pemberian makanan pendamping ASI pada anak usia 6-24 bulan</t>
  </si>
  <si>
    <t>Cakupan pelayanan anak balita</t>
  </si>
  <si>
    <t>Cakupan desa/kelurahan Universal Child Immunization</t>
  </si>
  <si>
    <t>Cakupan kunjungan bayi</t>
  </si>
  <si>
    <t>Cakupan neonatus dengan komplikasi yang ditangani</t>
  </si>
  <si>
    <t>Cakupan pelayanan nifas</t>
  </si>
  <si>
    <t>Cakupan pertolongan persalinan oleh tenaga kesehatan yang memiliki kompetensi kebidanan</t>
  </si>
  <si>
    <t>Cakupan komplikasi kebidanan yang ditangani</t>
  </si>
  <si>
    <t>Cakupan kunjungan ibu hamil K-4</t>
  </si>
  <si>
    <t xml:space="preserve">KETERANGAN </t>
  </si>
  <si>
    <t>(A)/(B)        ( %)</t>
  </si>
  <si>
    <t>TARGET/ SASARAN SETAHUN (B)</t>
  </si>
  <si>
    <t>HASIL/ REALISASI (A)</t>
  </si>
  <si>
    <t>NAMA INDIKATOR</t>
  </si>
  <si>
    <t>NO</t>
  </si>
  <si>
    <t>TRIWULAN                       : II</t>
  </si>
  <si>
    <t xml:space="preserve">DINAS KESEHATAN KABUPATEN/KOTA : </t>
  </si>
  <si>
    <t>INDIKATOR KINERJA SPM TAHUN 2013</t>
  </si>
</sst>
</file>

<file path=xl/styles.xml><?xml version="1.0" encoding="utf-8"?>
<styleSheet xmlns="http://schemas.openxmlformats.org/spreadsheetml/2006/main">
  <numFmts count="6">
    <numFmt numFmtId="164" formatCode="_(* #,##0_);_(* \(#,##0\);_(* &quot;-&quot;??_);_(@_)"/>
    <numFmt numFmtId="165" formatCode="_(* #,##0_);_(* \(#,##0\);_(* &quot;-&quot;_);_(@_)"/>
    <numFmt numFmtId="166" formatCode="_(* #,##0.00_);_(* \(#,##0.00\);_(* &quot;-&quot;??_);_(@_)"/>
    <numFmt numFmtId="167" formatCode="#,##0.00\ ;&quot; (&quot;#,##0.00\);&quot; -&quot;#\ ;@\ "/>
    <numFmt numFmtId="168" formatCode="&quot;$&quot;#,##0_);[Red]\(&quot;$&quot;#,##0\)"/>
    <numFmt numFmtId="169" formatCode="&quot;$&quot;#,##0.00_);[Red]\(&quot;$&quot;#,##0.0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darkGray"/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/>
    <xf numFmtId="0" fontId="6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3" fillId="0" borderId="1" xfId="1" applyFont="1" applyBorder="1"/>
    <xf numFmtId="2" fontId="3" fillId="0" borderId="1" xfId="1" applyNumberFormat="1" applyFont="1" applyBorder="1" applyAlignment="1">
      <alignment horizontal="center" vertical="top"/>
    </xf>
    <xf numFmtId="3" fontId="3" fillId="0" borderId="1" xfId="1" applyNumberFormat="1" applyFont="1" applyBorder="1" applyAlignment="1">
      <alignment horizontal="right" vertical="center"/>
    </xf>
    <xf numFmtId="164" fontId="1" fillId="0" borderId="1" xfId="1" applyNumberForma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3" fontId="3" fillId="0" borderId="1" xfId="1" applyNumberFormat="1" applyFont="1" applyFill="1" applyBorder="1" applyAlignment="1">
      <alignment horizontal="right" vertical="center"/>
    </xf>
    <xf numFmtId="164" fontId="1" fillId="0" borderId="1" xfId="1" applyNumberFormat="1" applyFill="1" applyBorder="1" applyAlignment="1">
      <alignment horizontal="right" vertical="center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3" fillId="2" borderId="1" xfId="1" applyFont="1" applyFill="1" applyBorder="1"/>
    <xf numFmtId="2" fontId="3" fillId="2" borderId="1" xfId="1" applyNumberFormat="1" applyFont="1" applyFill="1" applyBorder="1" applyAlignment="1">
      <alignment horizontal="center" vertical="top"/>
    </xf>
    <xf numFmtId="3" fontId="3" fillId="2" borderId="1" xfId="1" applyNumberFormat="1" applyFont="1" applyFill="1" applyBorder="1" applyAlignment="1">
      <alignment horizontal="right" vertical="center"/>
    </xf>
    <xf numFmtId="164" fontId="1" fillId="3" borderId="1" xfId="1" applyNumberFormat="1" applyFill="1" applyBorder="1" applyAlignment="1">
      <alignment horizontal="right" vertical="center"/>
    </xf>
    <xf numFmtId="0" fontId="3" fillId="0" borderId="2" xfId="1" applyFont="1" applyBorder="1"/>
    <xf numFmtId="0" fontId="3" fillId="0" borderId="3" xfId="1" applyFont="1" applyBorder="1"/>
    <xf numFmtId="3" fontId="3" fillId="0" borderId="1" xfId="1" quotePrefix="1" applyNumberFormat="1" applyFont="1" applyBorder="1" applyAlignment="1">
      <alignment horizontal="right" vertical="center"/>
    </xf>
    <xf numFmtId="0" fontId="3" fillId="4" borderId="1" xfId="1" applyFont="1" applyFill="1" applyBorder="1"/>
    <xf numFmtId="2" fontId="3" fillId="4" borderId="1" xfId="1" applyNumberFormat="1" applyFont="1" applyFill="1" applyBorder="1" applyAlignment="1">
      <alignment horizontal="center" vertical="top"/>
    </xf>
    <xf numFmtId="3" fontId="3" fillId="4" borderId="1" xfId="1" applyNumberFormat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</cellXfs>
  <cellStyles count="10">
    <cellStyle name="Comma [0] 2" xfId="2"/>
    <cellStyle name="Comma 2" xfId="3"/>
    <cellStyle name="Excel Built-in Comma" xfId="4"/>
    <cellStyle name="Excel Built-in Normal" xfId="5"/>
    <cellStyle name="Millares [0]_Well Timing" xfId="6"/>
    <cellStyle name="Millares_Well Timing" xfId="7"/>
    <cellStyle name="Moneda [0]_Well Timing" xfId="8"/>
    <cellStyle name="Moneda_Well Timing" xfId="9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ni's%20Document/SEKSI%20DATA/SPM/SPM%202013/Master/SPM%20DINKES%20VERSI%20BIDANG/data%20bidang%20%20JAN-M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ni's%20Document/SEKSI%20DATA/SPM/SPM%202013/Master/SPM%20DINKES%20VERSI%20BIDANG/data%20bidang%20%20APR-J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ni's%20Document/Reni's%20Document/SEKSI%20DATA/SPM/SPM_2012/SPM%20(STATPLANET)/TABEL%20LAMPIRAN%20PROFIL%202011%20STLH%20VALIDAS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4TOLINBUFAS"/>
      <sheetName val="KOMPLI"/>
      <sheetName val="NEO-BAYI"/>
      <sheetName val="UCI"/>
      <sheetName val="DDTK"/>
      <sheetName val="BGM-GIRUK"/>
      <sheetName val="KB"/>
      <sheetName val="AFP-TB-ISPA"/>
      <sheetName val="DBD-DIARE"/>
      <sheetName val="MASKIN"/>
      <sheetName val="MASKIN BARU"/>
      <sheetName val="KLB"/>
      <sheetName val="DESI"/>
      <sheetName val="RUJUKAN"/>
      <sheetName val="GD"/>
      <sheetName val="INDIKATOR KINERJA SP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1">
          <cell r="E31">
            <v>136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4TOLINBUFAS"/>
      <sheetName val="KOMPLI"/>
      <sheetName val="NEO-BAYI"/>
      <sheetName val="UCI"/>
      <sheetName val="DDTK"/>
      <sheetName val="BGM-GIRUK"/>
      <sheetName val="KB"/>
      <sheetName val="AFP-TB-ISPA"/>
      <sheetName val="DBD-DIARE"/>
      <sheetName val="MASKIN"/>
      <sheetName val="HIV-KUSTA"/>
      <sheetName val="KLB"/>
      <sheetName val="DESI"/>
      <sheetName val="RUJUKAN"/>
      <sheetName val="GD"/>
      <sheetName val="INDIKATOR KINERJA SPM"/>
    </sheetNames>
    <sheetDataSet>
      <sheetData sheetId="0">
        <row r="29">
          <cell r="Q29">
            <v>4175</v>
          </cell>
          <cell r="Y29">
            <v>4375</v>
          </cell>
          <cell r="AG29">
            <v>4195</v>
          </cell>
        </row>
      </sheetData>
      <sheetData sheetId="1">
        <row r="29">
          <cell r="J29">
            <v>998</v>
          </cell>
        </row>
      </sheetData>
      <sheetData sheetId="2">
        <row r="29">
          <cell r="K29">
            <v>534</v>
          </cell>
          <cell r="S29">
            <v>4742</v>
          </cell>
        </row>
      </sheetData>
      <sheetData sheetId="3"/>
      <sheetData sheetId="4">
        <row r="30">
          <cell r="J30">
            <v>14663</v>
          </cell>
        </row>
      </sheetData>
      <sheetData sheetId="5">
        <row r="29">
          <cell r="L29">
            <v>250</v>
          </cell>
          <cell r="M29">
            <v>143</v>
          </cell>
          <cell r="X29">
            <v>111</v>
          </cell>
        </row>
      </sheetData>
      <sheetData sheetId="6">
        <row r="29">
          <cell r="H29">
            <v>96630</v>
          </cell>
        </row>
      </sheetData>
      <sheetData sheetId="7">
        <row r="32">
          <cell r="R32">
            <v>259</v>
          </cell>
          <cell r="Z32">
            <v>990</v>
          </cell>
        </row>
      </sheetData>
      <sheetData sheetId="8">
        <row r="32">
          <cell r="N32">
            <v>225</v>
          </cell>
          <cell r="V32">
            <v>18165</v>
          </cell>
        </row>
      </sheetData>
      <sheetData sheetId="9">
        <row r="30">
          <cell r="AB30">
            <v>147951</v>
          </cell>
        </row>
      </sheetData>
      <sheetData sheetId="10"/>
      <sheetData sheetId="11">
        <row r="29">
          <cell r="Q29">
            <v>22</v>
          </cell>
        </row>
      </sheetData>
      <sheetData sheetId="12">
        <row r="31">
          <cell r="L31">
            <v>67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/>
      <sheetData sheetId="1">
        <row r="5">
          <cell r="F5" t="str">
            <v>SITUBONDO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9">
          <cell r="D29">
            <v>142685</v>
          </cell>
        </row>
      </sheetData>
      <sheetData sheetId="10"/>
      <sheetData sheetId="11">
        <row r="32">
          <cell r="E32">
            <v>0</v>
          </cell>
        </row>
      </sheetData>
      <sheetData sheetId="12"/>
      <sheetData sheetId="13">
        <row r="32">
          <cell r="H32">
            <v>2210.1000000000004</v>
          </cell>
        </row>
      </sheetData>
      <sheetData sheetId="14"/>
      <sheetData sheetId="15"/>
      <sheetData sheetId="16">
        <row r="36">
          <cell r="H36">
            <v>13722.673500000001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1">
          <cell r="D31">
            <v>9682.8237000000008</v>
          </cell>
        </row>
      </sheetData>
      <sheetData sheetId="29"/>
      <sheetData sheetId="30"/>
      <sheetData sheetId="31">
        <row r="31">
          <cell r="D31">
            <v>9682.8237000000008</v>
          </cell>
        </row>
      </sheetData>
      <sheetData sheetId="32"/>
      <sheetData sheetId="33"/>
      <sheetData sheetId="34"/>
      <sheetData sheetId="35">
        <row r="30">
          <cell r="D30">
            <v>121846.87000000002</v>
          </cell>
        </row>
      </sheetData>
      <sheetData sheetId="36"/>
      <sheetData sheetId="37">
        <row r="31">
          <cell r="E31">
            <v>4507.4475000000002</v>
          </cell>
        </row>
      </sheetData>
      <sheetData sheetId="38">
        <row r="31">
          <cell r="D31">
            <v>136</v>
          </cell>
        </row>
      </sheetData>
      <sheetData sheetId="39"/>
      <sheetData sheetId="40"/>
      <sheetData sheetId="41"/>
      <sheetData sheetId="42"/>
      <sheetData sheetId="43">
        <row r="32">
          <cell r="E32">
            <v>17716.8017</v>
          </cell>
        </row>
      </sheetData>
      <sheetData sheetId="44"/>
      <sheetData sheetId="45"/>
      <sheetData sheetId="46">
        <row r="36">
          <cell r="E36">
            <v>0</v>
          </cell>
        </row>
      </sheetData>
      <sheetData sheetId="47"/>
      <sheetData sheetId="48"/>
      <sheetData sheetId="49">
        <row r="12">
          <cell r="C12">
            <v>2</v>
          </cell>
        </row>
      </sheetData>
      <sheetData sheetId="50"/>
      <sheetData sheetId="51"/>
      <sheetData sheetId="52"/>
      <sheetData sheetId="53"/>
      <sheetData sheetId="54"/>
      <sheetData sheetId="55"/>
      <sheetData sheetId="56">
        <row r="33">
          <cell r="E33">
            <v>176420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40"/>
  <sheetViews>
    <sheetView tabSelected="1" workbookViewId="0">
      <selection activeCell="C32" sqref="C32"/>
    </sheetView>
  </sheetViews>
  <sheetFormatPr defaultRowHeight="12.75"/>
  <cols>
    <col min="1" max="1" width="4.28515625" style="1" customWidth="1"/>
    <col min="2" max="2" width="3" style="1" customWidth="1"/>
    <col min="3" max="3" width="62.5703125" style="1" bestFit="1" customWidth="1"/>
    <col min="4" max="4" width="11.85546875" style="1" customWidth="1"/>
    <col min="5" max="5" width="14.28515625" style="1" customWidth="1"/>
    <col min="6" max="6" width="9.140625" style="1"/>
    <col min="7" max="7" width="14.5703125" style="1" customWidth="1"/>
    <col min="8" max="16384" width="9.140625" style="1"/>
  </cols>
  <sheetData>
    <row r="1" spans="1:7" ht="19.5" customHeight="1">
      <c r="A1" s="35" t="s">
        <v>44</v>
      </c>
      <c r="B1" s="35"/>
      <c r="C1" s="35"/>
      <c r="D1" s="35"/>
      <c r="E1" s="35"/>
      <c r="F1" s="35"/>
      <c r="G1" s="35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33" t="s">
        <v>43</v>
      </c>
      <c r="B3" s="32"/>
      <c r="C3" s="32"/>
      <c r="D3" s="32" t="str">
        <f>'[3]1'!F5</f>
        <v>SITUBONDO</v>
      </c>
      <c r="E3" s="32"/>
      <c r="F3" s="32"/>
      <c r="G3" s="32"/>
    </row>
    <row r="4" spans="1:7" ht="18">
      <c r="A4" s="33" t="s">
        <v>42</v>
      </c>
      <c r="B4" s="32"/>
      <c r="C4" s="32"/>
      <c r="D4" s="32"/>
      <c r="E4" s="32"/>
      <c r="F4" s="32"/>
      <c r="G4" s="32"/>
    </row>
    <row r="5" spans="1:7" ht="13.5" customHeight="1">
      <c r="A5" s="32"/>
      <c r="B5" s="32"/>
      <c r="C5" s="32"/>
      <c r="D5" s="32"/>
      <c r="E5" s="32"/>
      <c r="F5" s="32"/>
      <c r="G5" s="32"/>
    </row>
    <row r="6" spans="1:7" ht="38.25">
      <c r="A6" s="28" t="s">
        <v>41</v>
      </c>
      <c r="B6" s="31"/>
      <c r="C6" s="30" t="s">
        <v>40</v>
      </c>
      <c r="D6" s="28" t="s">
        <v>39</v>
      </c>
      <c r="E6" s="29" t="s">
        <v>38</v>
      </c>
      <c r="F6" s="28" t="s">
        <v>37</v>
      </c>
      <c r="G6" s="27" t="s">
        <v>36</v>
      </c>
    </row>
    <row r="7" spans="1:7" ht="15" customHeight="1">
      <c r="A7" s="11">
        <v>1</v>
      </c>
      <c r="B7" s="7" t="s">
        <v>35</v>
      </c>
      <c r="C7" s="7"/>
      <c r="D7" s="10">
        <f>[2]K4TOLINBUFAS!$Q$29</f>
        <v>4175</v>
      </c>
      <c r="E7" s="9">
        <v>11200</v>
      </c>
      <c r="F7" s="8">
        <f>D7/E7*100</f>
        <v>37.276785714285715</v>
      </c>
      <c r="G7" s="7"/>
    </row>
    <row r="8" spans="1:7" ht="15" customHeight="1">
      <c r="A8" s="11">
        <v>2</v>
      </c>
      <c r="B8" s="7" t="s">
        <v>34</v>
      </c>
      <c r="C8" s="7"/>
      <c r="D8" s="10">
        <f>[2]KOMPLI!$J$29</f>
        <v>998</v>
      </c>
      <c r="E8" s="9">
        <v>2240</v>
      </c>
      <c r="F8" s="8">
        <f>D8/E8*100</f>
        <v>44.553571428571431</v>
      </c>
      <c r="G8" s="7"/>
    </row>
    <row r="9" spans="1:7" ht="27" customHeight="1">
      <c r="A9" s="16">
        <v>3</v>
      </c>
      <c r="B9" s="15" t="s">
        <v>33</v>
      </c>
      <c r="C9" s="14"/>
      <c r="D9" s="10">
        <f>[2]K4TOLINBUFAS!$Y$29</f>
        <v>4375</v>
      </c>
      <c r="E9" s="9">
        <v>10691</v>
      </c>
      <c r="F9" s="8">
        <f>D9/E9*100</f>
        <v>40.92227106912356</v>
      </c>
      <c r="G9" s="7"/>
    </row>
    <row r="10" spans="1:7" ht="15" customHeight="1">
      <c r="A10" s="11">
        <v>4</v>
      </c>
      <c r="B10" s="7" t="s">
        <v>32</v>
      </c>
      <c r="C10" s="7"/>
      <c r="D10" s="10">
        <f>[2]K4TOLINBUFAS!$AG$29</f>
        <v>4195</v>
      </c>
      <c r="E10" s="9">
        <v>10691</v>
      </c>
      <c r="F10" s="8">
        <f>D10/E10*100</f>
        <v>39.238611916565333</v>
      </c>
      <c r="G10" s="7"/>
    </row>
    <row r="11" spans="1:7" ht="15" customHeight="1">
      <c r="A11" s="11">
        <v>5</v>
      </c>
      <c r="B11" s="7" t="s">
        <v>31</v>
      </c>
      <c r="C11" s="7"/>
      <c r="D11" s="10">
        <f>'[2]NEO-BAYI'!$K$29</f>
        <v>534</v>
      </c>
      <c r="E11" s="9">
        <v>1453</v>
      </c>
      <c r="F11" s="8">
        <f>D11/E11*100</f>
        <v>36.751548520302826</v>
      </c>
      <c r="G11" s="7"/>
    </row>
    <row r="12" spans="1:7" ht="15" customHeight="1">
      <c r="A12" s="11">
        <v>6</v>
      </c>
      <c r="B12" s="7" t="s">
        <v>30</v>
      </c>
      <c r="C12" s="7"/>
      <c r="D12" s="10">
        <f>'[2]NEO-BAYI'!$S$29</f>
        <v>4742</v>
      </c>
      <c r="E12" s="9">
        <v>9687</v>
      </c>
      <c r="F12" s="8">
        <f>D12/E12*100</f>
        <v>48.952203984721791</v>
      </c>
      <c r="G12" s="7"/>
    </row>
    <row r="13" spans="1:7" ht="15" customHeight="1">
      <c r="A13" s="11">
        <v>7</v>
      </c>
      <c r="B13" s="7" t="s">
        <v>29</v>
      </c>
      <c r="C13" s="7"/>
      <c r="D13" s="10">
        <v>19</v>
      </c>
      <c r="E13" s="23">
        <f>'[3]38'!D31</f>
        <v>136</v>
      </c>
      <c r="F13" s="8">
        <f>D13/E13*100</f>
        <v>13.970588235294118</v>
      </c>
      <c r="G13" s="7"/>
    </row>
    <row r="14" spans="1:7" ht="15" customHeight="1">
      <c r="A14" s="11">
        <v>8</v>
      </c>
      <c r="B14" s="7" t="s">
        <v>28</v>
      </c>
      <c r="C14" s="7"/>
      <c r="D14" s="10">
        <f>[2]DDTK!$J$30</f>
        <v>14663</v>
      </c>
      <c r="E14" s="9">
        <v>39283</v>
      </c>
      <c r="F14" s="8">
        <f>D14/E14*100</f>
        <v>37.326578927271335</v>
      </c>
      <c r="G14" s="7"/>
    </row>
    <row r="15" spans="1:7" ht="15" customHeight="1">
      <c r="A15" s="11">
        <v>9</v>
      </c>
      <c r="B15" s="7" t="s">
        <v>27</v>
      </c>
      <c r="C15" s="7"/>
      <c r="D15" s="13">
        <f>'[2]BGM-GIRUK'!$M$29</f>
        <v>143</v>
      </c>
      <c r="E15" s="12">
        <f>'[2]BGM-GIRUK'!$L$29</f>
        <v>250</v>
      </c>
      <c r="F15" s="8">
        <f>D15/E15*100</f>
        <v>57.199999999999996</v>
      </c>
      <c r="G15" s="7"/>
    </row>
    <row r="16" spans="1:7" ht="15" customHeight="1">
      <c r="A16" s="11">
        <v>10</v>
      </c>
      <c r="B16" s="7" t="s">
        <v>26</v>
      </c>
      <c r="C16" s="7"/>
      <c r="D16" s="13">
        <f>'[2]BGM-GIRUK'!$X$29</f>
        <v>111</v>
      </c>
      <c r="E16" s="13">
        <f>D16</f>
        <v>111</v>
      </c>
      <c r="F16" s="8">
        <f>D16/E16*100</f>
        <v>100</v>
      </c>
      <c r="G16" s="7"/>
    </row>
    <row r="17" spans="1:10" ht="15" customHeight="1">
      <c r="A17" s="11">
        <v>11</v>
      </c>
      <c r="B17" s="7" t="s">
        <v>25</v>
      </c>
      <c r="C17" s="7"/>
      <c r="D17" s="10"/>
      <c r="E17" s="9"/>
      <c r="F17" s="8" t="e">
        <f>D17/E17*100</f>
        <v>#DIV/0!</v>
      </c>
      <c r="G17" s="7" t="s">
        <v>24</v>
      </c>
    </row>
    <row r="18" spans="1:10" ht="15" customHeight="1">
      <c r="A18" s="11">
        <v>12</v>
      </c>
      <c r="B18" s="7" t="s">
        <v>23</v>
      </c>
      <c r="C18" s="7"/>
      <c r="D18" s="10">
        <f>[2]KB!$H$29</f>
        <v>96630</v>
      </c>
      <c r="E18" s="9">
        <v>121846</v>
      </c>
      <c r="F18" s="8">
        <f>D18/E18*100</f>
        <v>79.305024375030769</v>
      </c>
      <c r="G18" s="7"/>
    </row>
    <row r="19" spans="1:10" ht="15" customHeight="1">
      <c r="A19" s="11">
        <v>13</v>
      </c>
      <c r="B19" s="7" t="s">
        <v>22</v>
      </c>
      <c r="C19" s="7"/>
      <c r="D19" s="20"/>
      <c r="E19" s="26"/>
      <c r="F19" s="25"/>
      <c r="G19" s="24"/>
    </row>
    <row r="20" spans="1:10" ht="15" customHeight="1">
      <c r="A20" s="11"/>
      <c r="B20" s="22" t="s">
        <v>21</v>
      </c>
      <c r="C20" s="21" t="s">
        <v>20</v>
      </c>
      <c r="D20" s="13">
        <v>5</v>
      </c>
      <c r="E20" s="23">
        <v>143387</v>
      </c>
      <c r="F20" s="8">
        <f>D20/E20*100000</f>
        <v>3.4870664704610599</v>
      </c>
      <c r="G20" s="7"/>
    </row>
    <row r="21" spans="1:10" ht="15" customHeight="1">
      <c r="A21" s="11"/>
      <c r="B21" s="22" t="s">
        <v>19</v>
      </c>
      <c r="C21" s="21" t="s">
        <v>18</v>
      </c>
      <c r="D21" s="10">
        <f>'[2]AFP-TB-ISPA'!$Z$32</f>
        <v>990</v>
      </c>
      <c r="E21" s="12">
        <v>4897</v>
      </c>
      <c r="F21" s="8">
        <f>D21/E21*100</f>
        <v>20.216459056565245</v>
      </c>
      <c r="G21" s="7"/>
    </row>
    <row r="22" spans="1:10" ht="15" customHeight="1">
      <c r="A22" s="11"/>
      <c r="B22" s="22" t="s">
        <v>17</v>
      </c>
      <c r="C22" s="21" t="s">
        <v>16</v>
      </c>
      <c r="D22" s="10">
        <f>'[2]AFP-TB-ISPA'!$R$32</f>
        <v>259</v>
      </c>
      <c r="E22" s="12">
        <v>566</v>
      </c>
      <c r="F22" s="8">
        <f>D22/E22*100</f>
        <v>45.759717314487631</v>
      </c>
      <c r="G22" s="7"/>
    </row>
    <row r="23" spans="1:10" ht="15" customHeight="1">
      <c r="A23" s="11"/>
      <c r="B23" s="22" t="s">
        <v>15</v>
      </c>
      <c r="C23" s="21" t="s">
        <v>14</v>
      </c>
      <c r="D23" s="13">
        <f>'[2]DBD-DIARE'!$N$32</f>
        <v>225</v>
      </c>
      <c r="E23" s="12">
        <f>D23</f>
        <v>225</v>
      </c>
      <c r="F23" s="8">
        <f>D23/E23*100</f>
        <v>100</v>
      </c>
      <c r="G23" s="7"/>
    </row>
    <row r="24" spans="1:10" ht="15" customHeight="1">
      <c r="A24" s="11"/>
      <c r="B24" s="22" t="s">
        <v>13</v>
      </c>
      <c r="C24" s="21" t="s">
        <v>12</v>
      </c>
      <c r="D24" s="10">
        <f>'[2]DBD-DIARE'!$V$32</f>
        <v>18165</v>
      </c>
      <c r="E24" s="9">
        <f>17268+18195</f>
        <v>35463</v>
      </c>
      <c r="F24" s="8">
        <f>D24/E24*100</f>
        <v>51.222400812114032</v>
      </c>
      <c r="G24" s="7"/>
      <c r="J24" s="1">
        <f>10%*48970</f>
        <v>4897</v>
      </c>
    </row>
    <row r="25" spans="1:10" ht="15" customHeight="1">
      <c r="A25" s="11">
        <v>14</v>
      </c>
      <c r="B25" s="7" t="s">
        <v>11</v>
      </c>
      <c r="C25" s="7"/>
      <c r="D25" s="10">
        <f>[2]MASKIN!$AB$30</f>
        <v>147951</v>
      </c>
      <c r="E25" s="12">
        <v>319561</v>
      </c>
      <c r="F25" s="8">
        <f>D25/E25*100</f>
        <v>46.298202847030772</v>
      </c>
      <c r="G25" s="7"/>
    </row>
    <row r="26" spans="1:10" ht="15" customHeight="1">
      <c r="A26" s="11"/>
      <c r="B26" s="22" t="s">
        <v>10</v>
      </c>
      <c r="C26" s="21" t="s">
        <v>9</v>
      </c>
      <c r="D26" s="20"/>
      <c r="E26" s="19"/>
      <c r="F26" s="18"/>
      <c r="G26" s="17"/>
    </row>
    <row r="27" spans="1:10" ht="15" customHeight="1">
      <c r="A27" s="11">
        <v>15</v>
      </c>
      <c r="B27" s="7" t="s">
        <v>8</v>
      </c>
      <c r="C27" s="7"/>
      <c r="D27" s="10">
        <v>4375</v>
      </c>
      <c r="E27" s="12">
        <v>319561</v>
      </c>
      <c r="F27" s="8">
        <f>D27/E27*100</f>
        <v>1.3690656869893385</v>
      </c>
      <c r="G27" s="7"/>
    </row>
    <row r="28" spans="1:10" ht="27" customHeight="1">
      <c r="A28" s="16">
        <v>16</v>
      </c>
      <c r="B28" s="15" t="s">
        <v>7</v>
      </c>
      <c r="C28" s="14"/>
      <c r="D28" s="10">
        <v>2</v>
      </c>
      <c r="E28" s="9">
        <f>'[3]49'!C12</f>
        <v>2</v>
      </c>
      <c r="F28" s="8">
        <f>D28/E28*100</f>
        <v>100</v>
      </c>
      <c r="G28" s="7"/>
    </row>
    <row r="29" spans="1:10" ht="29.25" customHeight="1">
      <c r="A29" s="16">
        <v>17</v>
      </c>
      <c r="B29" s="15" t="s">
        <v>6</v>
      </c>
      <c r="C29" s="14"/>
      <c r="D29" s="13">
        <f>[2]KLB!$Q$29</f>
        <v>22</v>
      </c>
      <c r="E29" s="12">
        <f>D29</f>
        <v>22</v>
      </c>
      <c r="F29" s="8">
        <f>D29/E29*100</f>
        <v>100</v>
      </c>
      <c r="G29" s="7"/>
    </row>
    <row r="30" spans="1:10" ht="15.75" customHeight="1">
      <c r="A30" s="11">
        <v>18</v>
      </c>
      <c r="B30" s="7" t="s">
        <v>5</v>
      </c>
      <c r="C30" s="7"/>
      <c r="D30" s="10">
        <f>[2]DESI!$L$31</f>
        <v>67</v>
      </c>
      <c r="E30" s="9">
        <f>[1]DESI!$E$31</f>
        <v>136</v>
      </c>
      <c r="F30" s="8">
        <f>D30/E30*100</f>
        <v>49.264705882352942</v>
      </c>
      <c r="G30" s="7"/>
    </row>
    <row r="31" spans="1:10" ht="18" customHeight="1"/>
    <row r="32" spans="1:10" ht="14.25" customHeight="1">
      <c r="E32" s="3" t="s">
        <v>4</v>
      </c>
      <c r="F32" s="3"/>
      <c r="G32" s="3"/>
    </row>
    <row r="33" spans="5:7" ht="15" customHeight="1">
      <c r="E33" s="2" t="s">
        <v>3</v>
      </c>
      <c r="F33" s="2"/>
      <c r="G33" s="2"/>
    </row>
    <row r="34" spans="5:7" ht="17.25" customHeight="1">
      <c r="E34" s="3" t="s">
        <v>2</v>
      </c>
      <c r="F34" s="2"/>
      <c r="G34" s="2"/>
    </row>
    <row r="35" spans="5:7" ht="17.25" customHeight="1">
      <c r="E35" s="6"/>
      <c r="F35" s="6"/>
      <c r="G35" s="5"/>
    </row>
    <row r="36" spans="5:7" ht="17.25" customHeight="1">
      <c r="E36" s="6"/>
      <c r="F36" s="6"/>
      <c r="G36" s="5"/>
    </row>
    <row r="37" spans="5:7" ht="15" customHeight="1">
      <c r="G37" s="5"/>
    </row>
    <row r="38" spans="5:7" ht="15" customHeight="1">
      <c r="E38" s="4" t="s">
        <v>1</v>
      </c>
      <c r="F38" s="4"/>
      <c r="G38" s="4"/>
    </row>
    <row r="39" spans="5:7" ht="15" customHeight="1">
      <c r="E39" s="3" t="s">
        <v>0</v>
      </c>
      <c r="F39" s="3"/>
      <c r="G39" s="3"/>
    </row>
    <row r="40" spans="5:7" ht="15" customHeight="1">
      <c r="E40" s="2"/>
      <c r="F40" s="2"/>
      <c r="G40" s="2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rintOptions horizontalCentered="1"/>
  <pageMargins left="0.7" right="0.7" top="0.75" bottom="0.75" header="0.3" footer="0.3"/>
  <pageSetup paperSize="5" scale="9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trib2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2013-08-01T05:08:25Z</dcterms:created>
  <dcterms:modified xsi:type="dcterms:W3CDTF">2013-08-01T05:08:46Z</dcterms:modified>
</cp:coreProperties>
</file>