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TB I" sheetId="1" r:id="rId1"/>
    <sheet name="TB II" sheetId="2" r:id="rId2"/>
    <sheet name="TB III" sheetId="3" r:id="rId3"/>
    <sheet name="dg target" sheetId="4" r:id="rId4"/>
    <sheet name="data dasar" sheetId="5" r:id="rId5"/>
  </sheets>
  <definedNames>
    <definedName name="_xlnm.Print_Area" localSheetId="3">'dg target'!$A$1:$G$39</definedName>
    <definedName name="_xlnm.Print_Area" localSheetId="0">'TB I'!$A$1:$G$39</definedName>
    <definedName name="_xlnm.Print_Area" localSheetId="1">'TB II'!$A$1:$G$39</definedName>
    <definedName name="_xlnm.Print_Area" localSheetId="2">'TB III'!$A$1:$G$39</definedName>
  </definedNames>
  <calcPr fullCalcOnLoad="1"/>
</workbook>
</file>

<file path=xl/sharedStrings.xml><?xml version="1.0" encoding="utf-8"?>
<sst xmlns="http://schemas.openxmlformats.org/spreadsheetml/2006/main" count="200" uniqueCount="74">
  <si>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</si>
  <si>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</si>
  <si>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</si>
  <si>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</si>
  <si>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</si>
  <si>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</si>
  <si>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</si>
  <si>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</si>
  <si>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</si>
  <si>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</si>
  <si>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</si>
  <si>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</si>
  <si>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</si>
  <si>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</si>
  <si>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</si>
  <si>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</si>
  <si>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</si>
  <si>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</si>
  <si>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</si>
  <si>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</si>
  <si>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</si>
  <si>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</si>
  <si>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</si>
  <si>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</si>
  <si>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</si>
  <si>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</si>
  <si>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</si>
  <si>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</si>
  <si>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>DINKES KAB : JOMBANG</t>
  </si>
  <si>
    <t>TRIWULAN     : 1</t>
  </si>
  <si>
    <t xml:space="preserve">KEPALA DINAS KESEHATAN </t>
  </si>
  <si>
    <t>KABUPATEN JOMBANG</t>
  </si>
  <si>
    <t>dr. SUPARYANTO, M.Kes.</t>
  </si>
  <si>
    <t>ANGKA KESAKITAN NASIONAL HASIL SURVEI MORBIDITAS DIARE THN 2006</t>
  </si>
  <si>
    <t>423 PER 1000 PENDUDUK</t>
  </si>
  <si>
    <t>10% X Aks X JML PENDUDUK</t>
  </si>
  <si>
    <t>NIP. 19610606 199003 1 007</t>
  </si>
  <si>
    <t>13 - 15 th</t>
  </si>
  <si>
    <t>7 - 12 th</t>
  </si>
  <si>
    <t>5 - 6 th</t>
  </si>
  <si>
    <t>0 - 4 th</t>
  </si>
  <si>
    <t>jml</t>
  </si>
  <si>
    <t>incidence rate/ 100000 x jml penddk</t>
  </si>
  <si>
    <t>PERKIRAAN JML PX DIARE 2010</t>
  </si>
  <si>
    <t>= 10% X 423 / 1000 X 1253661</t>
  </si>
  <si>
    <t>AFP &lt; 15 TH 2010</t>
  </si>
  <si>
    <t>penemuan pend tb baru 2010</t>
  </si>
  <si>
    <t>=107/100.000x1253661</t>
  </si>
  <si>
    <t>perkiraan jumlah pneumonia</t>
  </si>
  <si>
    <t>= 10% x jml balita</t>
  </si>
  <si>
    <t>anak balita &amp; apras</t>
  </si>
  <si>
    <t>= 106.240 + 41.943</t>
  </si>
  <si>
    <t xml:space="preserve">= 10% x(106240) </t>
  </si>
  <si>
    <t>JML PENDUDUK 2010</t>
  </si>
  <si>
    <t>A.</t>
  </si>
  <si>
    <t>Cakupan kunjungan pelayanan kesehatan dasar bagi maskin</t>
  </si>
  <si>
    <t>jml penddk 2010</t>
  </si>
  <si>
    <t>diare 2010</t>
  </si>
  <si>
    <t>=10%x423x1000x1253661</t>
  </si>
  <si>
    <t>INDIKATOR KINERJA SPM TAHUN 2011</t>
  </si>
  <si>
    <t>PEMBILANG</t>
  </si>
  <si>
    <t>PENYEBUT</t>
  </si>
  <si>
    <t>≥ 95</t>
  </si>
  <si>
    <t>≥ 2</t>
  </si>
  <si>
    <t>≥ 90</t>
  </si>
  <si>
    <t>TARGET PROPINSI</t>
  </si>
  <si>
    <t>TARGET KABUPATEN</t>
  </si>
  <si>
    <t>≥ 3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</si>
  <si>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</si>
  <si>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</si>
  <si>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</si>
  <si>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</si>
  <si>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TRIWULAN     : 2</t>
  </si>
  <si>
    <t>TRIWULAN     :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</si>
</sst>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_(* #,##0_);_(* \(#,##0\);_(* &quot;-&quot;??_);_(@_)"/>
    <numFmt numFmtId="174" formatCode="0.0"/>
    <numFmt numFmtId="175" formatCode="_(* #,##0.0_);_(* \(#,##0.0\);_(* &quot;-&quot;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3" fontId="0" fillId="24" borderId="0" xfId="0" applyNumberFormat="1" applyFill="1" applyAlignment="1">
      <alignment/>
    </xf>
    <xf numFmtId="0" fontId="0" fillId="0" borderId="0" xfId="0" applyFont="1" applyAlignment="1" quotePrefix="1">
      <alignment/>
    </xf>
    <xf numFmtId="173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3" fontId="0" fillId="0" borderId="13" xfId="42" applyNumberFormat="1" applyFont="1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73" fontId="0" fillId="20" borderId="13" xfId="42" applyNumberFormat="1" applyFont="1" applyFill="1" applyBorder="1" applyAlignment="1">
      <alignment horizontal="center"/>
    </xf>
    <xf numFmtId="173" fontId="0" fillId="20" borderId="13" xfId="42" applyNumberFormat="1" applyFont="1" applyFill="1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0" fillId="25" borderId="13" xfId="42" applyNumberFormat="1" applyFont="1" applyFill="1" applyBorder="1" applyAlignment="1">
      <alignment horizontal="center"/>
    </xf>
    <xf numFmtId="2" fontId="8" fillId="25" borderId="1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3" xfId="0" applyFont="1" applyFill="1" applyBorder="1" applyAlignment="1">
      <alignment horizontal="center"/>
    </xf>
    <xf numFmtId="173" fontId="0" fillId="0" borderId="13" xfId="42" applyNumberFormat="1" applyFont="1" applyFill="1" applyBorder="1" applyAlignment="1">
      <alignment horizontal="center"/>
    </xf>
    <xf numFmtId="173" fontId="0" fillId="20" borderId="13" xfId="42" applyNumberFormat="1" applyFont="1" applyFill="1" applyBorder="1" applyAlignment="1">
      <alignment horizontal="center"/>
    </xf>
    <xf numFmtId="2" fontId="8" fillId="20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8515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58" t="s">
        <v>59</v>
      </c>
      <c r="B1" s="58"/>
      <c r="C1" s="58"/>
      <c r="D1" s="58"/>
      <c r="E1" s="58"/>
      <c r="F1" s="58"/>
      <c r="G1" s="58"/>
    </row>
    <row r="2" spans="1:7" ht="13.5" customHeight="1">
      <c r="A2" s="60"/>
      <c r="B2" s="60"/>
      <c r="C2" s="60"/>
      <c r="D2" s="60"/>
      <c r="E2" s="60"/>
      <c r="F2" s="60"/>
      <c r="G2" s="60"/>
    </row>
    <row r="3" spans="1:7" ht="18">
      <c r="A3" s="3" t="s">
        <v>28</v>
      </c>
      <c r="B3" s="2"/>
      <c r="C3" s="2"/>
      <c r="D3" s="2"/>
      <c r="E3" s="2"/>
      <c r="F3" s="12"/>
      <c r="G3" s="2"/>
    </row>
    <row r="4" spans="1:7" ht="18">
      <c r="A4" s="3" t="s">
        <v>29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60</v>
      </c>
      <c r="E6" s="4" t="s">
        <v>61</v>
      </c>
      <c r="F6" s="13" t="s">
        <v>26</v>
      </c>
      <c r="G6" s="7" t="s">
        <v>71</v>
      </c>
    </row>
    <row r="7" spans="1:7" ht="15" customHeight="1">
      <c r="A7" s="8">
        <v>1</v>
      </c>
      <c r="B7" s="9" t="s">
        <v>2</v>
      </c>
      <c r="C7" s="9"/>
      <c r="D7" s="33">
        <v>4918</v>
      </c>
      <c r="E7" s="33">
        <v>23637</v>
      </c>
      <c r="F7" s="14">
        <f aca="true" t="shared" si="0" ref="F7:F18">D7/E7*100</f>
        <v>20.80636290561408</v>
      </c>
      <c r="G7" s="41"/>
    </row>
    <row r="8" spans="1:7" ht="15" customHeight="1">
      <c r="A8" s="8">
        <v>2</v>
      </c>
      <c r="B8" s="9" t="s">
        <v>3</v>
      </c>
      <c r="C8" s="9"/>
      <c r="D8" s="33">
        <v>1189</v>
      </c>
      <c r="E8" s="33">
        <f>E7*20%</f>
        <v>4727.400000000001</v>
      </c>
      <c r="F8" s="14">
        <f t="shared" si="0"/>
        <v>25.151245927994243</v>
      </c>
      <c r="G8" s="41"/>
    </row>
    <row r="9" spans="1:7" ht="15" customHeight="1">
      <c r="A9" s="17">
        <v>3</v>
      </c>
      <c r="B9" s="18" t="s">
        <v>70</v>
      </c>
      <c r="C9" s="18"/>
      <c r="D9" s="46">
        <v>5013</v>
      </c>
      <c r="E9" s="46">
        <v>21703</v>
      </c>
      <c r="F9" s="19">
        <f t="shared" si="0"/>
        <v>23.0981891904345</v>
      </c>
      <c r="G9" s="47"/>
    </row>
    <row r="10" spans="1:7" ht="15" customHeight="1">
      <c r="A10" s="8">
        <v>4</v>
      </c>
      <c r="B10" s="9" t="s">
        <v>4</v>
      </c>
      <c r="C10" s="9"/>
      <c r="D10" s="33">
        <v>5068</v>
      </c>
      <c r="E10" s="33">
        <v>21703</v>
      </c>
      <c r="F10" s="14">
        <f t="shared" si="0"/>
        <v>23.351610376445652</v>
      </c>
      <c r="G10" s="41"/>
    </row>
    <row r="11" spans="1:7" ht="15" customHeight="1">
      <c r="A11" s="8">
        <v>5</v>
      </c>
      <c r="B11" s="9" t="s">
        <v>5</v>
      </c>
      <c r="C11" s="9"/>
      <c r="D11" s="33">
        <v>1134</v>
      </c>
      <c r="E11" s="33">
        <v>3223</v>
      </c>
      <c r="F11" s="14">
        <f t="shared" si="0"/>
        <v>35.18461061123177</v>
      </c>
      <c r="G11" s="41"/>
    </row>
    <row r="12" spans="1:7" ht="15" customHeight="1">
      <c r="A12" s="8">
        <v>6</v>
      </c>
      <c r="B12" s="9" t="s">
        <v>6</v>
      </c>
      <c r="C12" s="9"/>
      <c r="D12" s="33">
        <v>4929</v>
      </c>
      <c r="E12" s="33">
        <v>21488</v>
      </c>
      <c r="F12" s="14">
        <f t="shared" si="0"/>
        <v>22.93838421444527</v>
      </c>
      <c r="G12" s="41"/>
    </row>
    <row r="13" spans="1:7" ht="15" customHeight="1">
      <c r="A13" s="8">
        <v>7</v>
      </c>
      <c r="B13" s="9" t="s">
        <v>7</v>
      </c>
      <c r="C13" s="9"/>
      <c r="D13" s="33">
        <v>59</v>
      </c>
      <c r="E13" s="33">
        <v>306</v>
      </c>
      <c r="F13" s="14">
        <f t="shared" si="0"/>
        <v>19.28104575163399</v>
      </c>
      <c r="G13" s="41"/>
    </row>
    <row r="14" spans="1:7" ht="15" customHeight="1">
      <c r="A14" s="8">
        <v>8</v>
      </c>
      <c r="B14" s="9" t="s">
        <v>8</v>
      </c>
      <c r="C14" s="9"/>
      <c r="D14" s="33">
        <v>12140</v>
      </c>
      <c r="E14" s="33">
        <f>106240-E12</f>
        <v>84752</v>
      </c>
      <c r="F14" s="14">
        <f t="shared" si="0"/>
        <v>14.324145742873323</v>
      </c>
      <c r="G14" s="41"/>
    </row>
    <row r="15" spans="1:7" ht="15" customHeight="1">
      <c r="A15" s="8">
        <v>9</v>
      </c>
      <c r="B15" s="9" t="s">
        <v>9</v>
      </c>
      <c r="C15" s="9"/>
      <c r="D15" s="52"/>
      <c r="E15" s="33">
        <v>0</v>
      </c>
      <c r="F15" s="20" t="e">
        <f t="shared" si="0"/>
        <v>#DIV/0!</v>
      </c>
      <c r="G15" s="41"/>
    </row>
    <row r="16" spans="1:7" ht="15" customHeight="1">
      <c r="A16" s="8">
        <v>10</v>
      </c>
      <c r="B16" s="9" t="s">
        <v>10</v>
      </c>
      <c r="C16" s="9"/>
      <c r="D16" s="52"/>
      <c r="E16" s="33"/>
      <c r="F16" s="14" t="e">
        <f t="shared" si="0"/>
        <v>#DIV/0!</v>
      </c>
      <c r="G16" s="41"/>
    </row>
    <row r="17" spans="1:7" ht="15" customHeight="1">
      <c r="A17" s="8">
        <v>11</v>
      </c>
      <c r="B17" s="9" t="s">
        <v>11</v>
      </c>
      <c r="C17" s="9"/>
      <c r="D17" s="33">
        <v>4295</v>
      </c>
      <c r="E17" s="33">
        <v>20249</v>
      </c>
      <c r="F17" s="14">
        <f t="shared" si="0"/>
        <v>21.210923996246727</v>
      </c>
      <c r="G17" s="41"/>
    </row>
    <row r="18" spans="1:7" ht="15" customHeight="1">
      <c r="A18" s="8">
        <v>12</v>
      </c>
      <c r="B18" s="9" t="s">
        <v>12</v>
      </c>
      <c r="C18" s="9"/>
      <c r="D18" s="33">
        <v>198480</v>
      </c>
      <c r="E18" s="33">
        <v>245250</v>
      </c>
      <c r="F18" s="14">
        <f t="shared" si="0"/>
        <v>80.92966360856269</v>
      </c>
      <c r="G18" s="41"/>
    </row>
    <row r="19" spans="1:7" ht="15" customHeight="1">
      <c r="A19" s="8">
        <v>13</v>
      </c>
      <c r="B19" s="9" t="s">
        <v>13</v>
      </c>
      <c r="C19" s="9"/>
      <c r="D19" s="48"/>
      <c r="E19" s="48"/>
      <c r="F19" s="49"/>
      <c r="G19" s="51"/>
    </row>
    <row r="20" spans="1:7" ht="15" customHeight="1">
      <c r="A20" s="8"/>
      <c r="B20" s="11" t="s">
        <v>14</v>
      </c>
      <c r="C20" s="10" t="s">
        <v>15</v>
      </c>
      <c r="D20" s="33">
        <v>0.93</v>
      </c>
      <c r="E20" s="33">
        <f>2/100000*321129</f>
        <v>6.422580000000001</v>
      </c>
      <c r="F20" s="14">
        <f>D20/E20*2</f>
        <v>0.2896032435563278</v>
      </c>
      <c r="G20" s="41"/>
    </row>
    <row r="21" spans="1:7" ht="15" customHeight="1">
      <c r="A21" s="8"/>
      <c r="B21" s="11" t="s">
        <v>16</v>
      </c>
      <c r="C21" s="10" t="s">
        <v>27</v>
      </c>
      <c r="D21" s="33">
        <v>116</v>
      </c>
      <c r="E21" s="33">
        <v>10624</v>
      </c>
      <c r="F21" s="14">
        <f>D21/E21*100</f>
        <v>1.091867469879518</v>
      </c>
      <c r="G21" s="41"/>
    </row>
    <row r="22" spans="1:7" ht="15" customHeight="1">
      <c r="A22" s="8"/>
      <c r="B22" s="11" t="s">
        <v>17</v>
      </c>
      <c r="C22" s="10" t="s">
        <v>18</v>
      </c>
      <c r="D22" s="33"/>
      <c r="E22" s="33"/>
      <c r="F22" s="14" t="e">
        <f>D22/E22*100</f>
        <v>#DIV/0!</v>
      </c>
      <c r="G22" s="41"/>
    </row>
    <row r="23" spans="1:7" ht="15" customHeight="1">
      <c r="A23" s="8"/>
      <c r="B23" s="11" t="s">
        <v>21</v>
      </c>
      <c r="C23" s="10" t="s">
        <v>19</v>
      </c>
      <c r="D23" s="33">
        <v>85</v>
      </c>
      <c r="E23" s="33">
        <v>85</v>
      </c>
      <c r="F23" s="14">
        <f>D23/E23*100</f>
        <v>100</v>
      </c>
      <c r="G23" s="41"/>
    </row>
    <row r="24" spans="1:7" ht="15" customHeight="1">
      <c r="A24" s="8"/>
      <c r="B24" s="11" t="s">
        <v>22</v>
      </c>
      <c r="C24" s="10" t="s">
        <v>20</v>
      </c>
      <c r="D24" s="33">
        <v>4295</v>
      </c>
      <c r="E24" s="33">
        <v>51525</v>
      </c>
      <c r="F24" s="14">
        <f>D24/E24*100</f>
        <v>8.335759340126152</v>
      </c>
      <c r="G24" s="41"/>
    </row>
    <row r="25" spans="1:7" ht="15" customHeight="1">
      <c r="A25" s="8">
        <v>14</v>
      </c>
      <c r="B25" s="9" t="s">
        <v>23</v>
      </c>
      <c r="C25" s="9"/>
      <c r="D25" s="52"/>
      <c r="E25" s="33">
        <v>314513</v>
      </c>
      <c r="F25" s="14">
        <f>D25/E25*100</f>
        <v>0</v>
      </c>
      <c r="G25" s="41"/>
    </row>
    <row r="26" spans="1:7" ht="15" customHeight="1">
      <c r="A26" s="8"/>
      <c r="B26" s="11" t="s">
        <v>54</v>
      </c>
      <c r="C26" s="10" t="s">
        <v>55</v>
      </c>
      <c r="D26" s="48"/>
      <c r="E26" s="48"/>
      <c r="F26" s="49"/>
      <c r="G26" s="50"/>
    </row>
    <row r="27" spans="1:7" ht="15" customHeight="1">
      <c r="A27" s="8">
        <v>15</v>
      </c>
      <c r="B27" s="9" t="s">
        <v>24</v>
      </c>
      <c r="C27" s="9"/>
      <c r="D27" s="52"/>
      <c r="E27" s="33">
        <f>1.5%*E25</f>
        <v>4717.695</v>
      </c>
      <c r="F27" s="14">
        <f>D27/E27*100</f>
        <v>0</v>
      </c>
      <c r="G27" s="41"/>
    </row>
    <row r="28" spans="1:7" ht="15" customHeight="1">
      <c r="A28" s="17">
        <v>16</v>
      </c>
      <c r="B28" s="18" t="s">
        <v>68</v>
      </c>
      <c r="C28" s="18"/>
      <c r="D28" s="46">
        <v>12</v>
      </c>
      <c r="E28" s="46">
        <v>12</v>
      </c>
      <c r="F28" s="19">
        <f>D28/E28*100</f>
        <v>100</v>
      </c>
      <c r="G28" s="41"/>
    </row>
    <row r="29" spans="1:7" ht="15" customHeight="1">
      <c r="A29" s="17">
        <v>17</v>
      </c>
      <c r="B29" s="18" t="s">
        <v>69</v>
      </c>
      <c r="C29" s="18"/>
      <c r="D29" s="46">
        <v>4</v>
      </c>
      <c r="E29" s="46">
        <v>4</v>
      </c>
      <c r="F29" s="19">
        <f>D29/E29*100</f>
        <v>100</v>
      </c>
      <c r="G29" s="41"/>
    </row>
    <row r="30" spans="1:7" ht="15" customHeight="1">
      <c r="A30" s="8">
        <v>18</v>
      </c>
      <c r="B30" s="9" t="s">
        <v>25</v>
      </c>
      <c r="C30" s="9"/>
      <c r="D30" s="52"/>
      <c r="E30" s="33">
        <v>306</v>
      </c>
      <c r="F30" s="34">
        <f>D30/E30*100</f>
        <v>0</v>
      </c>
      <c r="G30" s="41"/>
    </row>
    <row r="31" ht="10.5" customHeight="1"/>
    <row r="32" spans="5:7" ht="15" customHeight="1">
      <c r="E32" s="57" t="s">
        <v>30</v>
      </c>
      <c r="F32" s="57"/>
      <c r="G32" s="57"/>
    </row>
    <row r="33" spans="5:7" ht="12" customHeight="1">
      <c r="E33" s="57" t="s">
        <v>31</v>
      </c>
      <c r="F33" s="57"/>
      <c r="G33" s="57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59" t="s">
        <v>32</v>
      </c>
      <c r="F37" s="59"/>
      <c r="G37" s="59"/>
    </row>
    <row r="38" spans="5:7" ht="13.5" customHeight="1">
      <c r="E38" s="57" t="s">
        <v>36</v>
      </c>
      <c r="F38" s="57"/>
      <c r="G38" s="57"/>
    </row>
    <row r="39" spans="5:7" ht="15" customHeight="1">
      <c r="E39" s="57"/>
      <c r="F39" s="57"/>
      <c r="G39" s="57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8515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58" t="s">
        <v>59</v>
      </c>
      <c r="B1" s="58"/>
      <c r="C1" s="58"/>
      <c r="D1" s="58"/>
      <c r="E1" s="58"/>
      <c r="F1" s="58"/>
      <c r="G1" s="58"/>
    </row>
    <row r="2" spans="1:7" ht="13.5" customHeight="1">
      <c r="A2" s="60"/>
      <c r="B2" s="60"/>
      <c r="C2" s="60"/>
      <c r="D2" s="60"/>
      <c r="E2" s="60"/>
      <c r="F2" s="60"/>
      <c r="G2" s="60"/>
    </row>
    <row r="3" spans="1:7" ht="18">
      <c r="A3" s="3" t="s">
        <v>28</v>
      </c>
      <c r="B3" s="2"/>
      <c r="C3" s="2"/>
      <c r="D3" s="2"/>
      <c r="E3" s="2"/>
      <c r="F3" s="12"/>
      <c r="G3" s="2"/>
    </row>
    <row r="4" spans="1:7" ht="18">
      <c r="A4" s="3" t="s">
        <v>72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60</v>
      </c>
      <c r="E6" s="4" t="s">
        <v>61</v>
      </c>
      <c r="F6" s="13" t="s">
        <v>26</v>
      </c>
      <c r="G6" s="7" t="s">
        <v>71</v>
      </c>
    </row>
    <row r="7" spans="1:7" ht="15" customHeight="1">
      <c r="A7" s="8">
        <v>1</v>
      </c>
      <c r="B7" s="9" t="s">
        <v>2</v>
      </c>
      <c r="C7" s="9"/>
      <c r="D7" s="33">
        <v>10088</v>
      </c>
      <c r="E7" s="33">
        <v>23637</v>
      </c>
      <c r="F7" s="14">
        <f aca="true" t="shared" si="0" ref="F7:F18">D7/E7*100</f>
        <v>42.67885095401277</v>
      </c>
      <c r="G7" s="41"/>
    </row>
    <row r="8" spans="1:7" ht="15" customHeight="1">
      <c r="A8" s="8">
        <v>2</v>
      </c>
      <c r="B8" s="9" t="s">
        <v>3</v>
      </c>
      <c r="C8" s="9"/>
      <c r="D8" s="33">
        <v>2356</v>
      </c>
      <c r="E8" s="33">
        <f>E7*20%</f>
        <v>4727.400000000001</v>
      </c>
      <c r="F8" s="14">
        <f t="shared" si="0"/>
        <v>49.83711976985234</v>
      </c>
      <c r="G8" s="41"/>
    </row>
    <row r="9" spans="1:7" ht="15" customHeight="1">
      <c r="A9" s="17">
        <v>3</v>
      </c>
      <c r="B9" s="18" t="s">
        <v>70</v>
      </c>
      <c r="C9" s="18"/>
      <c r="D9" s="46">
        <v>10605</v>
      </c>
      <c r="E9" s="46">
        <v>21703</v>
      </c>
      <c r="F9" s="19">
        <f t="shared" si="0"/>
        <v>48.8642123208773</v>
      </c>
      <c r="G9" s="47"/>
    </row>
    <row r="10" spans="1:7" ht="15" customHeight="1">
      <c r="A10" s="8">
        <v>4</v>
      </c>
      <c r="B10" s="9" t="s">
        <v>4</v>
      </c>
      <c r="C10" s="9"/>
      <c r="D10" s="33">
        <v>10584</v>
      </c>
      <c r="E10" s="33">
        <v>21703</v>
      </c>
      <c r="F10" s="14">
        <f t="shared" si="0"/>
        <v>48.76745150440031</v>
      </c>
      <c r="G10" s="41"/>
    </row>
    <row r="11" spans="1:7" ht="15" customHeight="1">
      <c r="A11" s="8">
        <v>5</v>
      </c>
      <c r="B11" s="9" t="s">
        <v>5</v>
      </c>
      <c r="C11" s="9"/>
      <c r="D11" s="33">
        <v>2336</v>
      </c>
      <c r="E11" s="33">
        <v>3223</v>
      </c>
      <c r="F11" s="14">
        <f t="shared" si="0"/>
        <v>72.47905677939808</v>
      </c>
      <c r="G11" s="41"/>
    </row>
    <row r="12" spans="1:7" ht="15" customHeight="1">
      <c r="A12" s="8">
        <v>6</v>
      </c>
      <c r="B12" s="9" t="s">
        <v>6</v>
      </c>
      <c r="C12" s="9"/>
      <c r="D12" s="33">
        <v>10361</v>
      </c>
      <c r="E12" s="33">
        <v>21488</v>
      </c>
      <c r="F12" s="14">
        <f t="shared" si="0"/>
        <v>48.21760982874162</v>
      </c>
      <c r="G12" s="41"/>
    </row>
    <row r="13" spans="1:7" ht="15" customHeight="1">
      <c r="A13" s="8">
        <v>7</v>
      </c>
      <c r="B13" s="9" t="s">
        <v>7</v>
      </c>
      <c r="C13" s="9"/>
      <c r="D13" s="33">
        <v>88</v>
      </c>
      <c r="E13" s="33">
        <v>306</v>
      </c>
      <c r="F13" s="14">
        <f t="shared" si="0"/>
        <v>28.75816993464052</v>
      </c>
      <c r="G13" s="41"/>
    </row>
    <row r="14" spans="1:7" ht="15" customHeight="1">
      <c r="A14" s="8">
        <v>8</v>
      </c>
      <c r="B14" s="9" t="s">
        <v>8</v>
      </c>
      <c r="C14" s="9"/>
      <c r="D14" s="33">
        <v>26222</v>
      </c>
      <c r="E14" s="33">
        <f>106240-E12</f>
        <v>84752</v>
      </c>
      <c r="F14" s="14">
        <f t="shared" si="0"/>
        <v>30.939682839343025</v>
      </c>
      <c r="G14" s="41"/>
    </row>
    <row r="15" spans="1:7" ht="15" customHeight="1">
      <c r="A15" s="8">
        <v>9</v>
      </c>
      <c r="B15" s="9" t="s">
        <v>9</v>
      </c>
      <c r="C15" s="9"/>
      <c r="D15" s="52"/>
      <c r="E15" s="33">
        <v>0</v>
      </c>
      <c r="F15" s="20" t="e">
        <f t="shared" si="0"/>
        <v>#DIV/0!</v>
      </c>
      <c r="G15" s="41"/>
    </row>
    <row r="16" spans="1:7" ht="15" customHeight="1">
      <c r="A16" s="8">
        <v>10</v>
      </c>
      <c r="B16" s="9" t="s">
        <v>10</v>
      </c>
      <c r="C16" s="9"/>
      <c r="D16" s="52"/>
      <c r="E16" s="33"/>
      <c r="F16" s="14" t="e">
        <f t="shared" si="0"/>
        <v>#DIV/0!</v>
      </c>
      <c r="G16" s="41"/>
    </row>
    <row r="17" spans="1:7" ht="15" customHeight="1">
      <c r="A17" s="8">
        <v>11</v>
      </c>
      <c r="B17" s="9" t="s">
        <v>11</v>
      </c>
      <c r="C17" s="9"/>
      <c r="D17" s="33">
        <v>9184</v>
      </c>
      <c r="E17" s="33">
        <v>20249</v>
      </c>
      <c r="F17" s="14">
        <f t="shared" si="0"/>
        <v>45.3553261889476</v>
      </c>
      <c r="G17" s="41"/>
    </row>
    <row r="18" spans="1:7" ht="15" customHeight="1">
      <c r="A18" s="8">
        <v>12</v>
      </c>
      <c r="B18" s="9" t="s">
        <v>12</v>
      </c>
      <c r="C18" s="9"/>
      <c r="D18" s="33">
        <v>203465</v>
      </c>
      <c r="E18" s="33">
        <v>245250</v>
      </c>
      <c r="F18" s="14">
        <f t="shared" si="0"/>
        <v>82.96228338430174</v>
      </c>
      <c r="G18" s="41"/>
    </row>
    <row r="19" spans="1:7" ht="15" customHeight="1">
      <c r="A19" s="8">
        <v>13</v>
      </c>
      <c r="B19" s="9" t="s">
        <v>13</v>
      </c>
      <c r="C19" s="9"/>
      <c r="D19" s="48"/>
      <c r="E19" s="48"/>
      <c r="F19" s="49"/>
      <c r="G19" s="51"/>
    </row>
    <row r="20" spans="1:7" ht="15" customHeight="1">
      <c r="A20" s="8"/>
      <c r="B20" s="11" t="s">
        <v>14</v>
      </c>
      <c r="C20" s="10" t="s">
        <v>15</v>
      </c>
      <c r="D20" s="33">
        <v>2</v>
      </c>
      <c r="E20" s="33">
        <f>2/100000*321129</f>
        <v>6.422580000000001</v>
      </c>
      <c r="F20" s="14">
        <f>D20/E20*2</f>
        <v>0.6228026743146834</v>
      </c>
      <c r="G20" s="41"/>
    </row>
    <row r="21" spans="1:7" ht="15" customHeight="1">
      <c r="A21" s="8"/>
      <c r="B21" s="11" t="s">
        <v>16</v>
      </c>
      <c r="C21" s="10" t="s">
        <v>27</v>
      </c>
      <c r="D21" s="33">
        <v>329</v>
      </c>
      <c r="E21" s="33">
        <v>10624</v>
      </c>
      <c r="F21" s="14">
        <f>D21/E21*100</f>
        <v>3.096762048192771</v>
      </c>
      <c r="G21" s="41"/>
    </row>
    <row r="22" spans="1:7" ht="15" customHeight="1">
      <c r="A22" s="8"/>
      <c r="B22" s="11" t="s">
        <v>17</v>
      </c>
      <c r="C22" s="10" t="s">
        <v>18</v>
      </c>
      <c r="D22" s="33">
        <v>197</v>
      </c>
      <c r="E22" s="33">
        <v>939</v>
      </c>
      <c r="F22" s="14">
        <f>D22/E22*100</f>
        <v>20.979765708200212</v>
      </c>
      <c r="G22" s="41"/>
    </row>
    <row r="23" spans="1:7" ht="15" customHeight="1">
      <c r="A23" s="8"/>
      <c r="B23" s="11" t="s">
        <v>21</v>
      </c>
      <c r="C23" s="10" t="s">
        <v>19</v>
      </c>
      <c r="D23" s="33">
        <v>167</v>
      </c>
      <c r="E23" s="33">
        <v>167</v>
      </c>
      <c r="F23" s="14">
        <f>D23/E23*100</f>
        <v>100</v>
      </c>
      <c r="G23" s="41"/>
    </row>
    <row r="24" spans="1:7" ht="15" customHeight="1">
      <c r="A24" s="8"/>
      <c r="B24" s="11" t="s">
        <v>22</v>
      </c>
      <c r="C24" s="10" t="s">
        <v>20</v>
      </c>
      <c r="D24" s="33">
        <v>9419</v>
      </c>
      <c r="E24" s="33">
        <v>51525</v>
      </c>
      <c r="F24" s="14">
        <f>D24/E24*100</f>
        <v>18.280446385249878</v>
      </c>
      <c r="G24" s="41"/>
    </row>
    <row r="25" spans="1:7" ht="15" customHeight="1">
      <c r="A25" s="8">
        <v>14</v>
      </c>
      <c r="B25" s="9" t="s">
        <v>23</v>
      </c>
      <c r="C25" s="9"/>
      <c r="D25" s="52">
        <v>90822</v>
      </c>
      <c r="E25" s="33">
        <v>316630</v>
      </c>
      <c r="F25" s="14">
        <f>D25/E25*100</f>
        <v>28.683952878754383</v>
      </c>
      <c r="G25" s="41"/>
    </row>
    <row r="26" spans="1:7" ht="15" customHeight="1">
      <c r="A26" s="8"/>
      <c r="B26" s="11" t="s">
        <v>54</v>
      </c>
      <c r="C26" s="10" t="s">
        <v>55</v>
      </c>
      <c r="D26" s="48"/>
      <c r="E26" s="48"/>
      <c r="F26" s="49"/>
      <c r="G26" s="50"/>
    </row>
    <row r="27" spans="1:7" ht="15" customHeight="1">
      <c r="A27" s="8">
        <v>15</v>
      </c>
      <c r="B27" s="9" t="s">
        <v>24</v>
      </c>
      <c r="C27" s="9"/>
      <c r="D27" s="52">
        <v>5099</v>
      </c>
      <c r="E27" s="33">
        <f>1.5%*E25</f>
        <v>4749.45</v>
      </c>
      <c r="F27" s="14">
        <f>D27/E27*100</f>
        <v>107.35979955573805</v>
      </c>
      <c r="G27" s="41"/>
    </row>
    <row r="28" spans="1:7" ht="15" customHeight="1">
      <c r="A28" s="17">
        <v>16</v>
      </c>
      <c r="B28" s="18" t="s">
        <v>68</v>
      </c>
      <c r="C28" s="18"/>
      <c r="D28" s="46">
        <v>12</v>
      </c>
      <c r="E28" s="46">
        <v>12</v>
      </c>
      <c r="F28" s="19">
        <f>D28/E28*100</f>
        <v>100</v>
      </c>
      <c r="G28" s="41"/>
    </row>
    <row r="29" spans="1:7" ht="15" customHeight="1">
      <c r="A29" s="17">
        <v>17</v>
      </c>
      <c r="B29" s="18" t="s">
        <v>69</v>
      </c>
      <c r="C29" s="18"/>
      <c r="D29" s="46">
        <v>8</v>
      </c>
      <c r="E29" s="46">
        <v>8</v>
      </c>
      <c r="F29" s="19">
        <f>D29/E29*100</f>
        <v>100</v>
      </c>
      <c r="G29" s="41"/>
    </row>
    <row r="30" spans="1:7" ht="15" customHeight="1">
      <c r="A30" s="8">
        <v>18</v>
      </c>
      <c r="B30" s="9" t="s">
        <v>25</v>
      </c>
      <c r="C30" s="9"/>
      <c r="D30" s="52">
        <v>188</v>
      </c>
      <c r="E30" s="33">
        <v>306</v>
      </c>
      <c r="F30" s="34">
        <f>D30/E30*100</f>
        <v>61.43790849673203</v>
      </c>
      <c r="G30" s="41"/>
    </row>
    <row r="31" ht="10.5" customHeight="1"/>
    <row r="32" spans="5:7" ht="15" customHeight="1">
      <c r="E32" s="57" t="s">
        <v>30</v>
      </c>
      <c r="F32" s="57"/>
      <c r="G32" s="57"/>
    </row>
    <row r="33" spans="5:7" ht="12" customHeight="1">
      <c r="E33" s="57" t="s">
        <v>31</v>
      </c>
      <c r="F33" s="57"/>
      <c r="G33" s="57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59" t="s">
        <v>32</v>
      </c>
      <c r="F37" s="59"/>
      <c r="G37" s="59"/>
    </row>
    <row r="38" spans="5:7" ht="13.5" customHeight="1">
      <c r="E38" s="57" t="s">
        <v>36</v>
      </c>
      <c r="F38" s="57"/>
      <c r="G38" s="57"/>
    </row>
    <row r="39" spans="5:7" ht="15" customHeight="1">
      <c r="E39" s="57"/>
      <c r="F39" s="57"/>
      <c r="G39" s="57"/>
    </row>
  </sheetData>
  <sheetProtection/>
  <mergeCells count="7">
    <mergeCell ref="E39:G39"/>
    <mergeCell ref="A1:G1"/>
    <mergeCell ref="A2:G2"/>
    <mergeCell ref="E32:G32"/>
    <mergeCell ref="E33:G33"/>
    <mergeCell ref="E37:G37"/>
    <mergeCell ref="E38:G38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8515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58" t="s">
        <v>59</v>
      </c>
      <c r="B1" s="58"/>
      <c r="C1" s="58"/>
      <c r="D1" s="58"/>
      <c r="E1" s="58"/>
      <c r="F1" s="58"/>
      <c r="G1" s="58"/>
    </row>
    <row r="2" spans="1:7" ht="13.5" customHeight="1">
      <c r="A2" s="60"/>
      <c r="B2" s="60"/>
      <c r="C2" s="60"/>
      <c r="D2" s="60"/>
      <c r="E2" s="60"/>
      <c r="F2" s="60"/>
      <c r="G2" s="60"/>
    </row>
    <row r="3" spans="1:7" ht="18">
      <c r="A3" s="3" t="s">
        <v>28</v>
      </c>
      <c r="B3" s="2"/>
      <c r="C3" s="2"/>
      <c r="D3" s="2"/>
      <c r="E3" s="2"/>
      <c r="F3" s="12"/>
      <c r="G3" s="2"/>
    </row>
    <row r="4" spans="1:7" ht="18">
      <c r="A4" s="3" t="s">
        <v>73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60</v>
      </c>
      <c r="E6" s="4" t="s">
        <v>61</v>
      </c>
      <c r="F6" s="13" t="s">
        <v>26</v>
      </c>
      <c r="G6" s="7" t="s">
        <v>71</v>
      </c>
    </row>
    <row r="7" spans="1:7" ht="15" customHeight="1">
      <c r="A7" s="8">
        <v>1</v>
      </c>
      <c r="B7" s="9" t="s">
        <v>2</v>
      </c>
      <c r="C7" s="9"/>
      <c r="D7" s="33">
        <v>15275</v>
      </c>
      <c r="E7" s="33">
        <v>23637</v>
      </c>
      <c r="F7" s="14">
        <f aca="true" t="shared" si="0" ref="F7:F18">D7/E7*100</f>
        <v>64.62326014299616</v>
      </c>
      <c r="G7" s="41"/>
    </row>
    <row r="8" spans="1:7" ht="15" customHeight="1">
      <c r="A8" s="8">
        <v>2</v>
      </c>
      <c r="B8" s="9" t="s">
        <v>3</v>
      </c>
      <c r="C8" s="9"/>
      <c r="D8" s="33">
        <v>3573</v>
      </c>
      <c r="E8" s="33">
        <f>E7*20%</f>
        <v>4727.400000000001</v>
      </c>
      <c r="F8" s="14">
        <f t="shared" si="0"/>
        <v>75.58065744383804</v>
      </c>
      <c r="G8" s="41"/>
    </row>
    <row r="9" spans="1:7" ht="15" customHeight="1">
      <c r="A9" s="17">
        <v>3</v>
      </c>
      <c r="B9" s="18" t="s">
        <v>70</v>
      </c>
      <c r="C9" s="18"/>
      <c r="D9" s="46">
        <v>15937</v>
      </c>
      <c r="E9" s="46">
        <v>21703</v>
      </c>
      <c r="F9" s="19">
        <f t="shared" si="0"/>
        <v>73.43224439017646</v>
      </c>
      <c r="G9" s="47"/>
    </row>
    <row r="10" spans="1:7" ht="15" customHeight="1">
      <c r="A10" s="8">
        <v>4</v>
      </c>
      <c r="B10" s="9" t="s">
        <v>4</v>
      </c>
      <c r="C10" s="9"/>
      <c r="D10" s="33">
        <v>15946</v>
      </c>
      <c r="E10" s="33">
        <v>21703</v>
      </c>
      <c r="F10" s="14">
        <f t="shared" si="0"/>
        <v>73.47371331152375</v>
      </c>
      <c r="G10" s="41"/>
    </row>
    <row r="11" spans="1:7" ht="15" customHeight="1">
      <c r="A11" s="8">
        <v>5</v>
      </c>
      <c r="B11" s="9" t="s">
        <v>5</v>
      </c>
      <c r="C11" s="9"/>
      <c r="D11" s="33">
        <v>3517</v>
      </c>
      <c r="E11" s="33">
        <v>3223</v>
      </c>
      <c r="F11" s="14">
        <f t="shared" si="0"/>
        <v>109.12193608439343</v>
      </c>
      <c r="G11" s="41"/>
    </row>
    <row r="12" spans="1:7" ht="15" customHeight="1">
      <c r="A12" s="8">
        <v>6</v>
      </c>
      <c r="B12" s="9" t="s">
        <v>6</v>
      </c>
      <c r="C12" s="9"/>
      <c r="D12" s="33">
        <v>16052</v>
      </c>
      <c r="E12" s="33">
        <v>21488</v>
      </c>
      <c r="F12" s="14">
        <f t="shared" si="0"/>
        <v>74.70215934475057</v>
      </c>
      <c r="G12" s="41"/>
    </row>
    <row r="13" spans="1:7" ht="15" customHeight="1">
      <c r="A13" s="8">
        <v>7</v>
      </c>
      <c r="B13" s="9" t="s">
        <v>7</v>
      </c>
      <c r="C13" s="9"/>
      <c r="D13" s="33">
        <v>104</v>
      </c>
      <c r="E13" s="33">
        <v>306</v>
      </c>
      <c r="F13" s="14">
        <f t="shared" si="0"/>
        <v>33.98692810457516</v>
      </c>
      <c r="G13" s="41"/>
    </row>
    <row r="14" spans="1:7" ht="15" customHeight="1">
      <c r="A14" s="8">
        <v>8</v>
      </c>
      <c r="B14" s="9" t="s">
        <v>8</v>
      </c>
      <c r="C14" s="9"/>
      <c r="D14" s="33">
        <v>41566</v>
      </c>
      <c r="E14" s="33">
        <f>106240-E12</f>
        <v>84752</v>
      </c>
      <c r="F14" s="14">
        <f t="shared" si="0"/>
        <v>49.04427034170285</v>
      </c>
      <c r="G14" s="41"/>
    </row>
    <row r="15" spans="1:7" ht="15" customHeight="1">
      <c r="A15" s="8">
        <v>9</v>
      </c>
      <c r="B15" s="9" t="s">
        <v>9</v>
      </c>
      <c r="C15" s="9"/>
      <c r="D15" s="52">
        <v>203020</v>
      </c>
      <c r="E15" s="33">
        <v>245250</v>
      </c>
      <c r="F15" s="14">
        <f t="shared" si="0"/>
        <v>82.78083588175332</v>
      </c>
      <c r="G15" s="41"/>
    </row>
    <row r="16" spans="1:7" ht="15" customHeight="1">
      <c r="A16" s="8">
        <v>10</v>
      </c>
      <c r="B16" s="9" t="s">
        <v>10</v>
      </c>
      <c r="C16" s="9"/>
      <c r="D16" s="52">
        <v>40</v>
      </c>
      <c r="E16" s="33">
        <v>40</v>
      </c>
      <c r="F16" s="14">
        <f t="shared" si="0"/>
        <v>100</v>
      </c>
      <c r="G16" s="41"/>
    </row>
    <row r="17" spans="1:7" ht="15" customHeight="1">
      <c r="A17" s="8">
        <v>11</v>
      </c>
      <c r="B17" s="9" t="s">
        <v>11</v>
      </c>
      <c r="C17" s="9"/>
      <c r="D17" s="33">
        <v>10399</v>
      </c>
      <c r="E17" s="33">
        <v>20249</v>
      </c>
      <c r="F17" s="14">
        <f t="shared" si="0"/>
        <v>51.35562249987654</v>
      </c>
      <c r="G17" s="41"/>
    </row>
    <row r="18" spans="1:7" ht="15" customHeight="1">
      <c r="A18" s="8">
        <v>12</v>
      </c>
      <c r="B18" s="9" t="s">
        <v>12</v>
      </c>
      <c r="C18" s="9"/>
      <c r="D18" s="33">
        <v>203020</v>
      </c>
      <c r="E18" s="33">
        <v>245250</v>
      </c>
      <c r="F18" s="14">
        <f t="shared" si="0"/>
        <v>82.78083588175332</v>
      </c>
      <c r="G18" s="41"/>
    </row>
    <row r="19" spans="1:7" ht="15" customHeight="1">
      <c r="A19" s="8">
        <v>13</v>
      </c>
      <c r="B19" s="9" t="s">
        <v>13</v>
      </c>
      <c r="C19" s="9"/>
      <c r="D19" s="53"/>
      <c r="E19" s="53"/>
      <c r="F19" s="54"/>
      <c r="G19" s="55"/>
    </row>
    <row r="20" spans="1:7" ht="15" customHeight="1">
      <c r="A20" s="8"/>
      <c r="B20" s="11" t="s">
        <v>14</v>
      </c>
      <c r="C20" s="10" t="s">
        <v>15</v>
      </c>
      <c r="D20" s="33">
        <v>7</v>
      </c>
      <c r="E20" s="33">
        <v>321129</v>
      </c>
      <c r="F20" s="14">
        <f>D20/E20*2</f>
        <v>4.3596187202027846E-05</v>
      </c>
      <c r="G20" s="41"/>
    </row>
    <row r="21" spans="1:7" ht="15" customHeight="1">
      <c r="A21" s="8"/>
      <c r="B21" s="11" t="s">
        <v>16</v>
      </c>
      <c r="C21" s="10" t="s">
        <v>27</v>
      </c>
      <c r="D21" s="33">
        <v>460</v>
      </c>
      <c r="E21" s="33">
        <v>10624</v>
      </c>
      <c r="F21" s="14">
        <f>D21/E21*100</f>
        <v>4.329819277108434</v>
      </c>
      <c r="G21" s="41"/>
    </row>
    <row r="22" spans="1:7" ht="15" customHeight="1">
      <c r="A22" s="8"/>
      <c r="B22" s="11" t="s">
        <v>17</v>
      </c>
      <c r="C22" s="10" t="s">
        <v>18</v>
      </c>
      <c r="D22" s="33">
        <v>561</v>
      </c>
      <c r="E22" s="33">
        <v>939</v>
      </c>
      <c r="F22" s="14">
        <f>D22/E22*100</f>
        <v>59.7444089456869</v>
      </c>
      <c r="G22" s="41"/>
    </row>
    <row r="23" spans="1:7" ht="15" customHeight="1">
      <c r="A23" s="8"/>
      <c r="B23" s="11" t="s">
        <v>21</v>
      </c>
      <c r="C23" s="10" t="s">
        <v>19</v>
      </c>
      <c r="D23" s="33">
        <v>210</v>
      </c>
      <c r="E23" s="33">
        <v>210</v>
      </c>
      <c r="F23" s="14">
        <f>D23/E23*100</f>
        <v>100</v>
      </c>
      <c r="G23" s="41"/>
    </row>
    <row r="24" spans="1:7" ht="15" customHeight="1">
      <c r="A24" s="8"/>
      <c r="B24" s="11" t="s">
        <v>22</v>
      </c>
      <c r="C24" s="10" t="s">
        <v>20</v>
      </c>
      <c r="D24" s="33">
        <v>14093</v>
      </c>
      <c r="E24" s="33">
        <v>14093</v>
      </c>
      <c r="F24" s="14">
        <f>D24/E24*100</f>
        <v>100</v>
      </c>
      <c r="G24" s="41"/>
    </row>
    <row r="25" spans="1:7" ht="15" customHeight="1">
      <c r="A25" s="8">
        <v>14</v>
      </c>
      <c r="B25" s="9" t="s">
        <v>23</v>
      </c>
      <c r="C25" s="9"/>
      <c r="D25" s="52">
        <v>97891</v>
      </c>
      <c r="E25" s="33">
        <v>320998</v>
      </c>
      <c r="F25" s="14">
        <f>D25/E25*100</f>
        <v>30.49582863444632</v>
      </c>
      <c r="G25" s="41"/>
    </row>
    <row r="26" spans="1:7" ht="15" customHeight="1">
      <c r="A26" s="8"/>
      <c r="B26" s="11" t="s">
        <v>54</v>
      </c>
      <c r="C26" s="10" t="s">
        <v>55</v>
      </c>
      <c r="D26" s="53"/>
      <c r="E26" s="53"/>
      <c r="F26" s="54"/>
      <c r="G26" s="56"/>
    </row>
    <row r="27" spans="1:7" ht="15" customHeight="1">
      <c r="A27" s="8">
        <v>15</v>
      </c>
      <c r="B27" s="9" t="s">
        <v>24</v>
      </c>
      <c r="C27" s="9"/>
      <c r="D27" s="52">
        <v>8953</v>
      </c>
      <c r="E27" s="33">
        <f>1.5%*E25</f>
        <v>4814.97</v>
      </c>
      <c r="F27" s="14">
        <f>D27/E27*100</f>
        <v>185.9409300577158</v>
      </c>
      <c r="G27" s="41"/>
    </row>
    <row r="28" spans="1:7" ht="15" customHeight="1">
      <c r="A28" s="17">
        <v>16</v>
      </c>
      <c r="B28" s="18" t="s">
        <v>68</v>
      </c>
      <c r="C28" s="18"/>
      <c r="D28" s="46">
        <v>29</v>
      </c>
      <c r="E28" s="46">
        <v>106</v>
      </c>
      <c r="F28" s="19">
        <f>D28/E28*100</f>
        <v>27.358490566037734</v>
      </c>
      <c r="G28" s="41"/>
    </row>
    <row r="29" spans="1:7" ht="15" customHeight="1">
      <c r="A29" s="17">
        <v>17</v>
      </c>
      <c r="B29" s="18" t="s">
        <v>69</v>
      </c>
      <c r="C29" s="18"/>
      <c r="D29" s="46">
        <v>10</v>
      </c>
      <c r="E29" s="46">
        <v>10</v>
      </c>
      <c r="F29" s="19">
        <f>D29/E29*100</f>
        <v>100</v>
      </c>
      <c r="G29" s="41"/>
    </row>
    <row r="30" spans="1:7" ht="15" customHeight="1">
      <c r="A30" s="8">
        <v>18</v>
      </c>
      <c r="B30" s="9" t="s">
        <v>25</v>
      </c>
      <c r="C30" s="9"/>
      <c r="D30" s="52">
        <v>188</v>
      </c>
      <c r="E30" s="33">
        <v>306</v>
      </c>
      <c r="F30" s="34">
        <f>D30/E30*100</f>
        <v>61.43790849673203</v>
      </c>
      <c r="G30" s="41"/>
    </row>
    <row r="31" ht="10.5" customHeight="1"/>
    <row r="32" spans="5:7" ht="15" customHeight="1">
      <c r="E32" s="57" t="s">
        <v>30</v>
      </c>
      <c r="F32" s="57"/>
      <c r="G32" s="57"/>
    </row>
    <row r="33" spans="5:7" ht="12" customHeight="1">
      <c r="E33" s="57" t="s">
        <v>31</v>
      </c>
      <c r="F33" s="57"/>
      <c r="G33" s="57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59" t="s">
        <v>32</v>
      </c>
      <c r="F37" s="59"/>
      <c r="G37" s="59"/>
    </row>
    <row r="38" spans="5:7" ht="13.5" customHeight="1">
      <c r="E38" s="57" t="s">
        <v>36</v>
      </c>
      <c r="F38" s="57"/>
      <c r="G38" s="57"/>
    </row>
    <row r="39" spans="5:7" ht="15" customHeight="1">
      <c r="E39" s="57"/>
      <c r="F39" s="57"/>
      <c r="G39" s="57"/>
    </row>
  </sheetData>
  <sheetProtection/>
  <mergeCells count="7">
    <mergeCell ref="E39:G39"/>
    <mergeCell ref="A1:G1"/>
    <mergeCell ref="A2:G2"/>
    <mergeCell ref="E32:G32"/>
    <mergeCell ref="E33:G33"/>
    <mergeCell ref="E37:G37"/>
    <mergeCell ref="E38:G38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G6" sqref="G6:H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8515625" style="0" customWidth="1"/>
    <col min="4" max="4" width="11.8515625" style="0" customWidth="1"/>
    <col min="5" max="5" width="12.28125" style="0" customWidth="1"/>
    <col min="6" max="6" width="10.28125" style="15" customWidth="1"/>
    <col min="7" max="7" width="11.421875" style="0" customWidth="1"/>
    <col min="8" max="8" width="12.7109375" style="0" customWidth="1"/>
  </cols>
  <sheetData>
    <row r="1" spans="1:7" ht="19.5" customHeight="1">
      <c r="A1" s="58" t="s">
        <v>59</v>
      </c>
      <c r="B1" s="58"/>
      <c r="C1" s="58"/>
      <c r="D1" s="58"/>
      <c r="E1" s="58"/>
      <c r="F1" s="58"/>
      <c r="G1" s="58"/>
    </row>
    <row r="2" spans="1:7" ht="13.5" customHeight="1">
      <c r="A2" s="60"/>
      <c r="B2" s="60"/>
      <c r="C2" s="60"/>
      <c r="D2" s="60"/>
      <c r="E2" s="60"/>
      <c r="F2" s="60"/>
      <c r="G2" s="60"/>
    </row>
    <row r="3" spans="1:7" ht="18">
      <c r="A3" s="3" t="s">
        <v>28</v>
      </c>
      <c r="B3" s="2"/>
      <c r="C3" s="2"/>
      <c r="D3" s="2"/>
      <c r="E3" s="2"/>
      <c r="F3" s="12"/>
      <c r="G3" s="2"/>
    </row>
    <row r="4" spans="1:7" ht="18">
      <c r="A4" s="3" t="s">
        <v>29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8" ht="25.5">
      <c r="A6" s="4" t="s">
        <v>0</v>
      </c>
      <c r="B6" s="5"/>
      <c r="C6" s="6" t="s">
        <v>1</v>
      </c>
      <c r="D6" s="4" t="s">
        <v>60</v>
      </c>
      <c r="E6" s="4" t="s">
        <v>61</v>
      </c>
      <c r="F6" s="13" t="s">
        <v>26</v>
      </c>
      <c r="G6" s="7" t="s">
        <v>65</v>
      </c>
      <c r="H6" s="7" t="s">
        <v>66</v>
      </c>
    </row>
    <row r="7" spans="1:8" ht="15" customHeight="1">
      <c r="A7" s="8">
        <v>1</v>
      </c>
      <c r="B7" s="9" t="s">
        <v>2</v>
      </c>
      <c r="C7" s="9"/>
      <c r="D7" s="33">
        <v>4918</v>
      </c>
      <c r="E7" s="33">
        <v>23637</v>
      </c>
      <c r="F7" s="14">
        <f>D7/E7*100</f>
        <v>20.80636290561408</v>
      </c>
      <c r="G7" s="39">
        <v>87</v>
      </c>
      <c r="H7" s="42">
        <v>95</v>
      </c>
    </row>
    <row r="8" spans="1:8" ht="15" customHeight="1">
      <c r="A8" s="8">
        <v>2</v>
      </c>
      <c r="B8" s="9" t="s">
        <v>3</v>
      </c>
      <c r="C8" s="9"/>
      <c r="D8" s="36">
        <v>1189</v>
      </c>
      <c r="E8" s="36">
        <f>E7*20%</f>
        <v>4727.400000000001</v>
      </c>
      <c r="F8" s="14">
        <f>D8/E8*100</f>
        <v>25.151245927994243</v>
      </c>
      <c r="G8" s="39">
        <v>80</v>
      </c>
      <c r="H8" s="42">
        <v>80</v>
      </c>
    </row>
    <row r="9" spans="1:8" ht="15" customHeight="1">
      <c r="A9" s="17">
        <v>3</v>
      </c>
      <c r="B9" s="18" t="s">
        <v>70</v>
      </c>
      <c r="C9" s="18"/>
      <c r="D9" s="37">
        <v>5013</v>
      </c>
      <c r="E9" s="37">
        <v>21703</v>
      </c>
      <c r="F9" s="19">
        <f>D9/E9*100</f>
        <v>23.0981891904345</v>
      </c>
      <c r="G9" s="40">
        <v>92</v>
      </c>
      <c r="H9" s="42">
        <v>92</v>
      </c>
    </row>
    <row r="10" spans="1:8" ht="15" customHeight="1">
      <c r="A10" s="8">
        <v>4</v>
      </c>
      <c r="B10" s="9" t="s">
        <v>4</v>
      </c>
      <c r="C10" s="9"/>
      <c r="D10" s="33">
        <v>5068</v>
      </c>
      <c r="E10" s="33">
        <v>21703</v>
      </c>
      <c r="F10" s="14">
        <f aca="true" t="shared" si="0" ref="F10:F18">D10/E10*100</f>
        <v>23.351610376445652</v>
      </c>
      <c r="G10" s="39">
        <v>90</v>
      </c>
      <c r="H10" s="42">
        <v>90</v>
      </c>
    </row>
    <row r="11" spans="1:8" ht="15" customHeight="1">
      <c r="A11" s="8">
        <v>5</v>
      </c>
      <c r="B11" s="9" t="s">
        <v>5</v>
      </c>
      <c r="C11" s="9"/>
      <c r="D11" s="36">
        <v>1134</v>
      </c>
      <c r="E11" s="36">
        <v>3223</v>
      </c>
      <c r="F11" s="14">
        <f t="shared" si="0"/>
        <v>35.18461061123177</v>
      </c>
      <c r="G11" s="39">
        <v>80</v>
      </c>
      <c r="H11" s="42">
        <v>80</v>
      </c>
    </row>
    <row r="12" spans="1:8" ht="15" customHeight="1">
      <c r="A12" s="8">
        <v>6</v>
      </c>
      <c r="B12" s="9" t="s">
        <v>6</v>
      </c>
      <c r="C12" s="9"/>
      <c r="D12" s="36">
        <v>4929</v>
      </c>
      <c r="E12" s="36">
        <v>21488</v>
      </c>
      <c r="F12" s="14">
        <f t="shared" si="0"/>
        <v>22.93838421444527</v>
      </c>
      <c r="G12" s="39">
        <v>76</v>
      </c>
      <c r="H12" s="42">
        <v>90</v>
      </c>
    </row>
    <row r="13" spans="1:8" ht="15" customHeight="1">
      <c r="A13" s="8">
        <v>7</v>
      </c>
      <c r="B13" s="9" t="s">
        <v>7</v>
      </c>
      <c r="C13" s="9"/>
      <c r="D13" s="36">
        <v>59</v>
      </c>
      <c r="E13" s="36">
        <v>306</v>
      </c>
      <c r="F13" s="14">
        <f t="shared" si="0"/>
        <v>19.28104575163399</v>
      </c>
      <c r="G13" s="39" t="s">
        <v>62</v>
      </c>
      <c r="H13" s="42">
        <v>100</v>
      </c>
    </row>
    <row r="14" spans="1:8" ht="15" customHeight="1">
      <c r="A14" s="8">
        <v>8</v>
      </c>
      <c r="B14" s="9" t="s">
        <v>8</v>
      </c>
      <c r="C14" s="9"/>
      <c r="D14" s="36">
        <v>12140</v>
      </c>
      <c r="E14" s="36">
        <f>106240-E12</f>
        <v>84752</v>
      </c>
      <c r="F14" s="14">
        <f t="shared" si="0"/>
        <v>14.324145742873323</v>
      </c>
      <c r="G14" s="39">
        <v>76</v>
      </c>
      <c r="H14" s="42">
        <v>90</v>
      </c>
    </row>
    <row r="15" spans="1:8" ht="15" customHeight="1">
      <c r="A15" s="8">
        <v>9</v>
      </c>
      <c r="B15" s="9" t="s">
        <v>9</v>
      </c>
      <c r="C15" s="9"/>
      <c r="D15" s="44"/>
      <c r="E15" s="36">
        <v>0</v>
      </c>
      <c r="F15" s="20" t="e">
        <f t="shared" si="0"/>
        <v>#DIV/0!</v>
      </c>
      <c r="G15" s="39">
        <v>100</v>
      </c>
      <c r="H15" s="42">
        <v>100</v>
      </c>
    </row>
    <row r="16" spans="1:8" ht="15" customHeight="1">
      <c r="A16" s="8">
        <v>10</v>
      </c>
      <c r="B16" s="9" t="s">
        <v>10</v>
      </c>
      <c r="C16" s="9"/>
      <c r="D16" s="44"/>
      <c r="E16" s="36"/>
      <c r="F16" s="14" t="e">
        <f t="shared" si="0"/>
        <v>#DIV/0!</v>
      </c>
      <c r="G16" s="39">
        <v>100</v>
      </c>
      <c r="H16" s="42">
        <v>100</v>
      </c>
    </row>
    <row r="17" spans="1:8" ht="15" customHeight="1">
      <c r="A17" s="8">
        <v>11</v>
      </c>
      <c r="B17" s="9" t="s">
        <v>11</v>
      </c>
      <c r="C17" s="9"/>
      <c r="D17" s="36">
        <v>4295</v>
      </c>
      <c r="E17" s="36">
        <v>20249</v>
      </c>
      <c r="F17" s="14">
        <f t="shared" si="0"/>
        <v>21.210923996246727</v>
      </c>
      <c r="G17" s="39">
        <v>100</v>
      </c>
      <c r="H17" s="42">
        <v>100</v>
      </c>
    </row>
    <row r="18" spans="1:8" ht="15" customHeight="1">
      <c r="A18" s="8">
        <v>12</v>
      </c>
      <c r="B18" s="9" t="s">
        <v>12</v>
      </c>
      <c r="C18" s="9"/>
      <c r="D18" s="36">
        <v>198480</v>
      </c>
      <c r="E18" s="36">
        <v>245250</v>
      </c>
      <c r="F18" s="14">
        <f t="shared" si="0"/>
        <v>80.92966360856269</v>
      </c>
      <c r="G18" s="39">
        <v>69</v>
      </c>
      <c r="H18" s="42">
        <v>75</v>
      </c>
    </row>
    <row r="19" spans="1:8" ht="15" customHeight="1">
      <c r="A19" s="8">
        <v>13</v>
      </c>
      <c r="B19" s="9" t="s">
        <v>13</v>
      </c>
      <c r="C19" s="9"/>
      <c r="D19" s="36"/>
      <c r="E19" s="36"/>
      <c r="F19" s="14"/>
      <c r="G19" s="39"/>
      <c r="H19" s="42"/>
    </row>
    <row r="20" spans="1:8" ht="15" customHeight="1">
      <c r="A20" s="8"/>
      <c r="B20" s="11" t="s">
        <v>14</v>
      </c>
      <c r="C20" s="10" t="s">
        <v>15</v>
      </c>
      <c r="D20" s="36">
        <v>0.93</v>
      </c>
      <c r="E20" s="36">
        <v>321129</v>
      </c>
      <c r="F20" s="14">
        <f>D20/E20*100000</f>
        <v>0.2896032435563278</v>
      </c>
      <c r="G20" s="39" t="s">
        <v>63</v>
      </c>
      <c r="H20" s="39" t="s">
        <v>67</v>
      </c>
    </row>
    <row r="21" spans="1:8" ht="15" customHeight="1">
      <c r="A21" s="8"/>
      <c r="B21" s="11" t="s">
        <v>16</v>
      </c>
      <c r="C21" s="10" t="s">
        <v>27</v>
      </c>
      <c r="D21" s="36">
        <v>116</v>
      </c>
      <c r="E21" s="36">
        <v>10624</v>
      </c>
      <c r="F21" s="14">
        <f>D21/E21*100</f>
        <v>1.091867469879518</v>
      </c>
      <c r="G21" s="39">
        <v>94</v>
      </c>
      <c r="H21" s="42">
        <v>100</v>
      </c>
    </row>
    <row r="22" spans="1:8" ht="15" customHeight="1">
      <c r="A22" s="8"/>
      <c r="B22" s="11" t="s">
        <v>17</v>
      </c>
      <c r="C22" s="10" t="s">
        <v>18</v>
      </c>
      <c r="D22" s="36"/>
      <c r="E22" s="36"/>
      <c r="F22" s="14" t="e">
        <f>D22/E22*100</f>
        <v>#DIV/0!</v>
      </c>
      <c r="G22" s="39">
        <v>85</v>
      </c>
      <c r="H22" s="42">
        <v>100</v>
      </c>
    </row>
    <row r="23" spans="1:8" ht="15" customHeight="1">
      <c r="A23" s="8"/>
      <c r="B23" s="11" t="s">
        <v>21</v>
      </c>
      <c r="C23" s="10" t="s">
        <v>19</v>
      </c>
      <c r="D23" s="36">
        <v>85</v>
      </c>
      <c r="E23" s="36">
        <v>85</v>
      </c>
      <c r="F23" s="14">
        <f>D23/E23*100</f>
        <v>100</v>
      </c>
      <c r="G23" s="39">
        <v>100</v>
      </c>
      <c r="H23" s="42">
        <v>100</v>
      </c>
    </row>
    <row r="24" spans="1:8" ht="15" customHeight="1">
      <c r="A24" s="8"/>
      <c r="B24" s="11" t="s">
        <v>22</v>
      </c>
      <c r="C24" s="10" t="s">
        <v>20</v>
      </c>
      <c r="D24" s="36">
        <v>4295</v>
      </c>
      <c r="E24" s="36">
        <v>51525</v>
      </c>
      <c r="F24" s="14">
        <f>D24/E24*100</f>
        <v>8.335759340126152</v>
      </c>
      <c r="G24" s="39">
        <v>90</v>
      </c>
      <c r="H24" s="42">
        <v>100</v>
      </c>
    </row>
    <row r="25" spans="1:8" ht="15" customHeight="1">
      <c r="A25" s="8">
        <v>14</v>
      </c>
      <c r="B25" s="9" t="s">
        <v>23</v>
      </c>
      <c r="C25" s="9"/>
      <c r="D25" s="44"/>
      <c r="E25" s="36">
        <v>312220</v>
      </c>
      <c r="F25" s="14">
        <f>D25/E25*100</f>
        <v>0</v>
      </c>
      <c r="G25" s="39">
        <v>95</v>
      </c>
      <c r="H25" s="42">
        <v>100</v>
      </c>
    </row>
    <row r="26" spans="1:8" ht="15" customHeight="1">
      <c r="A26" s="8"/>
      <c r="B26" s="11" t="s">
        <v>54</v>
      </c>
      <c r="C26" s="10" t="s">
        <v>55</v>
      </c>
      <c r="D26" s="36"/>
      <c r="E26" s="36"/>
      <c r="F26" s="14"/>
      <c r="G26" s="38"/>
      <c r="H26" s="43"/>
    </row>
    <row r="27" spans="1:8" ht="15" customHeight="1">
      <c r="A27" s="8">
        <v>15</v>
      </c>
      <c r="B27" s="9" t="s">
        <v>24</v>
      </c>
      <c r="C27" s="9"/>
      <c r="D27" s="45"/>
      <c r="E27" s="33">
        <f>312220*15%</f>
        <v>46833</v>
      </c>
      <c r="F27" s="14">
        <f>D27/E27*100</f>
        <v>0</v>
      </c>
      <c r="G27" s="39">
        <v>100</v>
      </c>
      <c r="H27" s="42">
        <v>100</v>
      </c>
    </row>
    <row r="28" spans="1:8" ht="15" customHeight="1">
      <c r="A28" s="17">
        <v>16</v>
      </c>
      <c r="B28" s="18" t="s">
        <v>68</v>
      </c>
      <c r="C28" s="18"/>
      <c r="D28" s="37">
        <v>12</v>
      </c>
      <c r="E28" s="37">
        <v>12</v>
      </c>
      <c r="F28" s="19">
        <f>D28/E28*100</f>
        <v>100</v>
      </c>
      <c r="G28" s="39">
        <v>85</v>
      </c>
      <c r="H28" s="42">
        <v>92</v>
      </c>
    </row>
    <row r="29" spans="1:8" ht="15" customHeight="1">
      <c r="A29" s="17">
        <v>17</v>
      </c>
      <c r="B29" s="18" t="s">
        <v>69</v>
      </c>
      <c r="C29" s="18"/>
      <c r="D29" s="37">
        <v>4</v>
      </c>
      <c r="E29" s="37">
        <v>4</v>
      </c>
      <c r="F29" s="19">
        <f>D29/E29*100</f>
        <v>100</v>
      </c>
      <c r="G29" s="39" t="s">
        <v>64</v>
      </c>
      <c r="H29" s="42">
        <v>100</v>
      </c>
    </row>
    <row r="30" spans="1:8" ht="15" customHeight="1">
      <c r="A30" s="8">
        <v>18</v>
      </c>
      <c r="B30" s="9" t="s">
        <v>25</v>
      </c>
      <c r="C30" s="9"/>
      <c r="D30" s="44"/>
      <c r="E30" s="36">
        <v>306</v>
      </c>
      <c r="F30" s="34">
        <f>D30/E30*100</f>
        <v>0</v>
      </c>
      <c r="G30" s="41">
        <v>40</v>
      </c>
      <c r="H30" s="42">
        <v>40</v>
      </c>
    </row>
    <row r="31" ht="10.5" customHeight="1"/>
    <row r="32" spans="5:8" ht="15" customHeight="1">
      <c r="E32" s="57" t="s">
        <v>30</v>
      </c>
      <c r="F32" s="57"/>
      <c r="G32" s="57"/>
      <c r="H32" s="35"/>
    </row>
    <row r="33" spans="5:7" ht="12" customHeight="1">
      <c r="E33" s="57" t="s">
        <v>31</v>
      </c>
      <c r="F33" s="57"/>
      <c r="G33" s="57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59" t="s">
        <v>32</v>
      </c>
      <c r="F37" s="59"/>
      <c r="G37" s="59"/>
    </row>
    <row r="38" spans="5:7" ht="13.5" customHeight="1">
      <c r="E38" s="57" t="s">
        <v>36</v>
      </c>
      <c r="F38" s="57"/>
      <c r="G38" s="57"/>
    </row>
    <row r="39" spans="5:7" ht="15" customHeight="1">
      <c r="E39" s="57"/>
      <c r="F39" s="57"/>
      <c r="G39" s="57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122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59.28125" style="0" customWidth="1"/>
    <col min="2" max="2" width="8.140625" style="0" customWidth="1"/>
    <col min="3" max="3" width="9.140625" style="21" customWidth="1"/>
  </cols>
  <sheetData>
    <row r="2" spans="1:3" ht="12.75">
      <c r="A2" s="23" t="s">
        <v>53</v>
      </c>
      <c r="C2" s="22">
        <v>1253661</v>
      </c>
    </row>
    <row r="3" spans="1:3" ht="25.5">
      <c r="A3" s="23" t="s">
        <v>33</v>
      </c>
      <c r="C3" s="21" t="s">
        <v>34</v>
      </c>
    </row>
    <row r="4" spans="1:3" ht="12.75">
      <c r="A4" s="28" t="s">
        <v>43</v>
      </c>
      <c r="C4" s="21" t="s">
        <v>35</v>
      </c>
    </row>
    <row r="5" spans="1:3" ht="12.75">
      <c r="A5" s="23"/>
      <c r="C5" s="29" t="s">
        <v>44</v>
      </c>
    </row>
    <row r="6" spans="1:3" ht="12.75">
      <c r="A6" s="23"/>
      <c r="C6" s="22">
        <f>10%*0.423*1253661</f>
        <v>53029.86030000001</v>
      </c>
    </row>
    <row r="8" spans="1:7" ht="12.75">
      <c r="A8" s="27" t="s">
        <v>45</v>
      </c>
      <c r="C8">
        <v>2009</v>
      </c>
      <c r="E8">
        <v>2008</v>
      </c>
      <c r="G8">
        <v>2010</v>
      </c>
    </row>
    <row r="9" spans="2:7" ht="12.75">
      <c r="B9" s="22">
        <v>57246</v>
      </c>
      <c r="C9" s="24" t="s">
        <v>37</v>
      </c>
      <c r="E9" s="22">
        <v>58189</v>
      </c>
      <c r="G9">
        <v>57781</v>
      </c>
    </row>
    <row r="10" spans="2:7" ht="12.75">
      <c r="B10" s="22">
        <v>114696</v>
      </c>
      <c r="C10" s="24" t="s">
        <v>38</v>
      </c>
      <c r="E10" s="22">
        <v>113479</v>
      </c>
      <c r="G10">
        <v>115768</v>
      </c>
    </row>
    <row r="11" spans="2:7" ht="12.75">
      <c r="B11" s="22">
        <v>41197</v>
      </c>
      <c r="C11" s="24" t="s">
        <v>39</v>
      </c>
      <c r="E11" s="22">
        <v>40438</v>
      </c>
      <c r="G11">
        <v>41943</v>
      </c>
    </row>
    <row r="12" spans="2:7" ht="12.75">
      <c r="B12" s="22">
        <v>106583</v>
      </c>
      <c r="C12" s="24" t="s">
        <v>40</v>
      </c>
      <c r="E12" s="22">
        <v>106266</v>
      </c>
      <c r="G12" s="30">
        <v>106240</v>
      </c>
    </row>
    <row r="13" spans="2:7" ht="12.75">
      <c r="B13" s="31">
        <f>SUM(B9:B12)</f>
        <v>319722</v>
      </c>
      <c r="C13" s="25" t="s">
        <v>41</v>
      </c>
      <c r="E13" s="31">
        <f>SUM(E9:E12)</f>
        <v>318372</v>
      </c>
      <c r="G13" s="31">
        <f>SUM(G9:G12)</f>
        <v>321732</v>
      </c>
    </row>
    <row r="14" ht="12.75">
      <c r="B14" s="22"/>
    </row>
    <row r="15" spans="1:2" ht="12.75">
      <c r="A15" t="s">
        <v>57</v>
      </c>
      <c r="B15" s="26" t="s">
        <v>58</v>
      </c>
    </row>
    <row r="16" ht="12.75">
      <c r="B16">
        <f>0.1*423/1000*1253661</f>
        <v>53029.86030000001</v>
      </c>
    </row>
    <row r="17" spans="1:3" ht="12.75">
      <c r="A17" t="s">
        <v>56</v>
      </c>
      <c r="C17" s="22">
        <v>1253661</v>
      </c>
    </row>
    <row r="19" spans="1:2" ht="12.75">
      <c r="A19" s="27" t="s">
        <v>46</v>
      </c>
      <c r="B19" t="s">
        <v>42</v>
      </c>
    </row>
    <row r="20" ht="12.75">
      <c r="B20" s="32" t="s">
        <v>47</v>
      </c>
    </row>
    <row r="21" ht="12.75">
      <c r="B21">
        <f>(107/100000)*1253661</f>
        <v>1341.41727</v>
      </c>
    </row>
    <row r="22" ht="12.75">
      <c r="B22" s="31">
        <v>1341</v>
      </c>
    </row>
    <row r="24" spans="1:2" ht="12.75">
      <c r="A24" s="27" t="s">
        <v>48</v>
      </c>
      <c r="B24" s="32" t="s">
        <v>49</v>
      </c>
    </row>
    <row r="25" ht="12.75">
      <c r="B25" s="32" t="s">
        <v>52</v>
      </c>
    </row>
    <row r="26" ht="12.75">
      <c r="B26">
        <f>10%*(106240)</f>
        <v>10624</v>
      </c>
    </row>
    <row r="27" ht="12.75">
      <c r="B27" s="31">
        <v>10624</v>
      </c>
    </row>
    <row r="29" spans="1:2" ht="12.75">
      <c r="A29" s="27" t="s">
        <v>50</v>
      </c>
      <c r="B29" s="26" t="s">
        <v>51</v>
      </c>
    </row>
    <row r="30" ht="12.75">
      <c r="B30">
        <f>106240+41943</f>
        <v>148183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q</cp:lastModifiedBy>
  <cp:lastPrinted>2011-10-19T06:46:14Z</cp:lastPrinted>
  <dcterms:created xsi:type="dcterms:W3CDTF">2009-02-26T02:42:51Z</dcterms:created>
  <dcterms:modified xsi:type="dcterms:W3CDTF">2011-10-19T06:51:22Z</dcterms:modified>
  <cp:category/>
  <cp:version/>
  <cp:contentType/>
  <cp:contentStatus/>
</cp:coreProperties>
</file>