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700"/>
  </bookViews>
  <sheets>
    <sheet name="Trib I Revisi" sheetId="4" r:id="rId1"/>
    <sheet name="Tribulan 2" sheetId="7" r:id="rId2"/>
    <sheet name="Tribulan 3" sheetId="8" r:id="rId3"/>
    <sheet name="Tribulan 4" sheetId="9" r:id="rId4"/>
    <sheet name="Sheet2" sheetId="2" r:id="rId5"/>
    <sheet name="Sheet3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'Trib I Revisi'!$A$1:$G$39</definedName>
    <definedName name="_xlnm.Print_Area" localSheetId="1">'Tribulan 2'!$A$1:$G$39</definedName>
    <definedName name="_xlnm.Print_Area" localSheetId="2">'Tribulan 3'!$A$1:$G$39</definedName>
    <definedName name="_xlnm.Print_Area" localSheetId="3">'Tribulan 4'!$A$1:$G$39</definedName>
  </definedNames>
  <calcPr calcId="124519"/>
</workbook>
</file>

<file path=xl/calcChain.xml><?xml version="1.0" encoding="utf-8"?>
<calcChain xmlns="http://schemas.openxmlformats.org/spreadsheetml/2006/main">
  <c r="D28" i="8"/>
  <c r="E28"/>
  <c r="D28" i="7"/>
  <c r="E28"/>
  <c r="E28" i="4"/>
  <c r="D28"/>
  <c r="D30" i="9"/>
  <c r="D27"/>
  <c r="D27" i="8"/>
  <c r="D27" i="7"/>
  <c r="D27" i="4"/>
  <c r="D26" i="9"/>
  <c r="D26" i="8"/>
  <c r="F25" i="9"/>
  <c r="F25" i="8"/>
  <c r="D24" i="9"/>
  <c r="D24" i="8"/>
  <c r="D24" i="7"/>
  <c r="D24" i="4"/>
  <c r="D23" i="8"/>
  <c r="E23"/>
  <c r="D23" i="7"/>
  <c r="E23"/>
  <c r="D23" i="4"/>
  <c r="E23"/>
  <c r="D21" i="9"/>
  <c r="E21"/>
  <c r="E21" i="8"/>
  <c r="E21" i="7"/>
  <c r="E21" i="4"/>
  <c r="D20" i="8"/>
  <c r="D20" i="7"/>
  <c r="D20" i="4"/>
  <c r="D18" i="9"/>
  <c r="D18" i="8"/>
  <c r="D18" i="7"/>
  <c r="D18" i="4"/>
  <c r="D16" i="8"/>
  <c r="E16"/>
  <c r="D16" i="7"/>
  <c r="E16"/>
  <c r="D15" i="8"/>
  <c r="D15" i="7"/>
  <c r="D15" i="4"/>
  <c r="F15"/>
  <c r="E29" i="9"/>
  <c r="D29"/>
  <c r="D23"/>
  <c r="E23"/>
  <c r="D22"/>
  <c r="D20"/>
  <c r="D16"/>
  <c r="E16"/>
  <c r="D15"/>
  <c r="F15" s="1"/>
  <c r="E15"/>
  <c r="D17"/>
  <c r="D14"/>
  <c r="D13"/>
  <c r="D12"/>
  <c r="D11"/>
  <c r="D10"/>
  <c r="D9"/>
  <c r="D8"/>
  <c r="D7"/>
  <c r="E30"/>
  <c r="F30"/>
  <c r="F29"/>
  <c r="F28"/>
  <c r="E26"/>
  <c r="E27"/>
  <c r="F27" s="1"/>
  <c r="F26"/>
  <c r="E24"/>
  <c r="F24"/>
  <c r="F23"/>
  <c r="E22"/>
  <c r="F22" s="1"/>
  <c r="F21"/>
  <c r="E20"/>
  <c r="F20"/>
  <c r="E18"/>
  <c r="E17"/>
  <c r="F17" s="1"/>
  <c r="F16"/>
  <c r="E14"/>
  <c r="F14"/>
  <c r="E13"/>
  <c r="F13"/>
  <c r="E12"/>
  <c r="F12"/>
  <c r="E11"/>
  <c r="F11"/>
  <c r="E10"/>
  <c r="F10"/>
  <c r="E9"/>
  <c r="F9"/>
  <c r="E8"/>
  <c r="F8"/>
  <c r="E7"/>
  <c r="F7"/>
  <c r="D30" i="8"/>
  <c r="D29"/>
  <c r="E29"/>
  <c r="E27"/>
  <c r="D22"/>
  <c r="D21"/>
  <c r="E17"/>
  <c r="D17"/>
  <c r="D14"/>
  <c r="D13"/>
  <c r="D12"/>
  <c r="D10"/>
  <c r="E26"/>
  <c r="E27" i="7"/>
  <c r="E26"/>
  <c r="D26"/>
  <c r="D30"/>
  <c r="D29"/>
  <c r="E29"/>
  <c r="D22"/>
  <c r="D21"/>
  <c r="D14"/>
  <c r="D13"/>
  <c r="D12"/>
  <c r="D10"/>
  <c r="D30" i="4"/>
  <c r="D29"/>
  <c r="E29"/>
  <c r="D26"/>
  <c r="D22"/>
  <c r="D21"/>
  <c r="D13"/>
  <c r="D14"/>
  <c r="D12"/>
  <c r="D10"/>
  <c r="D8"/>
  <c r="F8"/>
  <c r="D9"/>
  <c r="F9"/>
  <c r="D11"/>
  <c r="F11"/>
  <c r="D8" i="7"/>
  <c r="E30" i="8"/>
  <c r="F30"/>
  <c r="F29"/>
  <c r="F28"/>
  <c r="F27"/>
  <c r="F26"/>
  <c r="E24"/>
  <c r="F24"/>
  <c r="F23"/>
  <c r="E22"/>
  <c r="F22"/>
  <c r="F21"/>
  <c r="E20"/>
  <c r="F20"/>
  <c r="E18"/>
  <c r="F18"/>
  <c r="F17"/>
  <c r="E15"/>
  <c r="E14"/>
  <c r="E13"/>
  <c r="E12"/>
  <c r="E11"/>
  <c r="E10"/>
  <c r="F10"/>
  <c r="E9"/>
  <c r="E8"/>
  <c r="E7"/>
  <c r="E30" i="7"/>
  <c r="F30"/>
  <c r="F29"/>
  <c r="F28"/>
  <c r="F27"/>
  <c r="F26"/>
  <c r="F25"/>
  <c r="E24"/>
  <c r="F24"/>
  <c r="F23"/>
  <c r="E22"/>
  <c r="F22"/>
  <c r="F21"/>
  <c r="E20"/>
  <c r="F20"/>
  <c r="E18"/>
  <c r="F18"/>
  <c r="F17"/>
  <c r="F16"/>
  <c r="E15"/>
  <c r="F15"/>
  <c r="E14"/>
  <c r="F14"/>
  <c r="E13"/>
  <c r="F13"/>
  <c r="E12"/>
  <c r="F12"/>
  <c r="E11"/>
  <c r="E10"/>
  <c r="F10"/>
  <c r="E9"/>
  <c r="E8"/>
  <c r="F8"/>
  <c r="E7"/>
  <c r="E12" i="4"/>
  <c r="F29"/>
  <c r="D16"/>
  <c r="E16"/>
  <c r="E15"/>
  <c r="E30"/>
  <c r="F30"/>
  <c r="F28"/>
  <c r="E26"/>
  <c r="E27"/>
  <c r="F27"/>
  <c r="F26"/>
  <c r="F25"/>
  <c r="E24"/>
  <c r="F24"/>
  <c r="F23"/>
  <c r="E22"/>
  <c r="F22"/>
  <c r="F21"/>
  <c r="E20"/>
  <c r="F20"/>
  <c r="E18"/>
  <c r="F18"/>
  <c r="F17"/>
  <c r="F16"/>
  <c r="E14"/>
  <c r="F14"/>
  <c r="E13"/>
  <c r="F13"/>
  <c r="E11"/>
  <c r="E10"/>
  <c r="F10"/>
  <c r="E9"/>
  <c r="E8"/>
  <c r="E7"/>
  <c r="F12"/>
  <c r="F12" i="8"/>
  <c r="F13"/>
  <c r="F14"/>
  <c r="F15"/>
  <c r="F16"/>
  <c r="D11" i="7"/>
  <c r="F11"/>
  <c r="D8" i="8"/>
  <c r="F8"/>
  <c r="D9" i="7"/>
  <c r="F9"/>
  <c r="D7" i="4"/>
  <c r="F7"/>
  <c r="D11" i="8"/>
  <c r="F11"/>
  <c r="D9"/>
  <c r="F9"/>
  <c r="D7" i="7"/>
  <c r="F7"/>
  <c r="D7" i="8"/>
  <c r="F7"/>
  <c r="F18" i="9"/>
</calcChain>
</file>

<file path=xl/sharedStrings.xml><?xml version="1.0" encoding="utf-8"?>
<sst xmlns="http://schemas.openxmlformats.org/spreadsheetml/2006/main" count="190" uniqueCount="53">
  <si>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</si>
  <si>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</si>
  <si>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</si>
  <si>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</si>
  <si>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</si>
  <si>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</si>
  <si>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</si>
  <si>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</si>
  <si>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</si>
  <si>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</si>
  <si>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</si>
  <si>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</si>
  <si>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</si>
  <si>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</si>
  <si>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</si>
  <si>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</si>
  <si>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</si>
  <si>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</si>
  <si>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</si>
  <si>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</si>
  <si>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</si>
  <si>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</si>
  <si>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</si>
  <si>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</si>
  <si>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</si>
  <si>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</si>
  <si>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</si>
  <si>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</si>
  <si>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</si>
  <si>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</si>
  <si>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</si>
  <si>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</si>
  <si>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</si>
  <si>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</si>
  <si>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</si>
  <si>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</si>
  <si>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</si>
  <si>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</si>
  <si>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SITUBONDO</t>
  </si>
  <si>
    <t>TRIWULAN                 : 1 (SATU)</t>
  </si>
  <si>
    <t>SITUBONDO, 19 JULI 2010</t>
  </si>
  <si>
    <t>SITUBONDO</t>
  </si>
  <si>
    <t>dr. BUDIAWAN DS, M.Kes</t>
  </si>
  <si>
    <t>NIP. 195605161987121001</t>
  </si>
  <si>
    <t>Kuota</t>
  </si>
  <si>
    <t>Belum Dilakukan</t>
  </si>
  <si>
    <t>Belum ada data</t>
  </si>
  <si>
    <t>SITUBONDO, 14 SEPTEMBER 2010</t>
  </si>
  <si>
    <t>KABUPATEN SITUBONDO</t>
  </si>
  <si>
    <t>TRIWULAN                 : 3 (TIGA)</t>
  </si>
  <si>
    <t>TRIWULAN                 : 2 (DUA)</t>
  </si>
  <si>
    <t>TRIWULAN                 : 4 (EMPAT)</t>
  </si>
  <si>
    <t>SITUBONDO, 10 FEBRUARI 2011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</si>
</sst>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80" formatCode="_(* #,##0_);_(* \(#,##0\);_(* &quot;-&quot;??_);_(@_)"/>
    <numFmt numFmtId="181" formatCode="0;[Red]0"/>
  </numFmts>
  <fonts count="12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/>
    <xf numFmtId="0" fontId="7" fillId="0" borderId="5" xfId="0" applyFont="1" applyBorder="1"/>
    <xf numFmtId="0" fontId="0" fillId="0" borderId="4" xfId="0" applyBorder="1" applyAlignment="1">
      <alignment horizontal="center" vertical="top" wrapText="1"/>
    </xf>
    <xf numFmtId="0" fontId="0" fillId="2" borderId="4" xfId="0" applyFill="1" applyBorder="1"/>
    <xf numFmtId="3" fontId="0" fillId="0" borderId="4" xfId="0" applyNumberForma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80" fontId="7" fillId="0" borderId="4" xfId="1" applyNumberFormat="1" applyFont="1" applyFill="1" applyBorder="1" applyAlignment="1">
      <alignment vertical="center"/>
    </xf>
    <xf numFmtId="2" fontId="11" fillId="0" borderId="4" xfId="0" applyNumberFormat="1" applyFont="1" applyFill="1" applyBorder="1" applyAlignment="1">
      <alignment horizontal="right"/>
    </xf>
    <xf numFmtId="3" fontId="0" fillId="0" borderId="4" xfId="0" applyNumberFormat="1" applyBorder="1" applyAlignment="1"/>
    <xf numFmtId="3" fontId="0" fillId="2" borderId="4" xfId="0" applyNumberFormat="1" applyFill="1" applyBorder="1" applyAlignment="1"/>
    <xf numFmtId="180" fontId="7" fillId="0" borderId="4" xfId="1" applyNumberFormat="1" applyFont="1" applyFill="1" applyBorder="1" applyAlignment="1">
      <alignment horizontal="right" vertical="center"/>
    </xf>
    <xf numFmtId="3" fontId="0" fillId="0" borderId="4" xfId="0" quotePrefix="1" applyNumberFormat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0" fillId="0" borderId="7" xfId="0" applyNumberFormat="1" applyBorder="1" applyAlignment="1"/>
    <xf numFmtId="41" fontId="7" fillId="0" borderId="4" xfId="1" applyNumberFormat="1" applyFont="1" applyFill="1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2" fontId="11" fillId="0" borderId="4" xfId="0" applyNumberFormat="1" applyFont="1" applyFill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0" fontId="6" fillId="0" borderId="4" xfId="0" applyFont="1" applyBorder="1"/>
    <xf numFmtId="2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/>
    <xf numFmtId="0" fontId="6" fillId="0" borderId="5" xfId="0" applyFont="1" applyBorder="1"/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3" fontId="0" fillId="3" borderId="4" xfId="0" applyNumberFormat="1" applyFill="1" applyBorder="1" applyAlignment="1"/>
    <xf numFmtId="3" fontId="0" fillId="3" borderId="4" xfId="0" applyNumberFormat="1" applyFill="1" applyBorder="1" applyAlignment="1">
      <alignment horizontal="right"/>
    </xf>
    <xf numFmtId="2" fontId="11" fillId="3" borderId="4" xfId="0" applyNumberFormat="1" applyFont="1" applyFill="1" applyBorder="1" applyAlignment="1">
      <alignment horizontal="right"/>
    </xf>
    <xf numFmtId="0" fontId="6" fillId="3" borderId="4" xfId="0" applyFont="1" applyFill="1" applyBorder="1"/>
    <xf numFmtId="3" fontId="0" fillId="0" borderId="4" xfId="0" applyNumberFormat="1" applyFill="1" applyBorder="1" applyAlignment="1"/>
    <xf numFmtId="2" fontId="6" fillId="3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81" fontId="7" fillId="0" borderId="4" xfId="0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horizontal="right"/>
    </xf>
    <xf numFmtId="3" fontId="0" fillId="0" borderId="7" xfId="0" applyNumberFormat="1" applyFill="1" applyBorder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4" xfId="0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M%20Tribulan%20I%20Hasil%20Valida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I%20SPM%20Gab%20Apr-Juni%20Validas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KOSONG%20SPM%20UNTUK%20BIDANG%20K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%20SPM%20TW%202%20THN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ni's%20Document/SPM%202010/Tribulan%20I/SPM%20Situbondo%20Tribulan%201%20Tahun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PM%20Tribulan%20I,II,III,IV%20Hasil%20Validas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ert.%20Evaluasi%20SPM%202010%20(2%20Feb%202011)/SPM%20Tribulan%20I,II,III,IV%20Hasil%20Validas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1"/>
      <sheetName val="K4"/>
      <sheetName val="Persalinan nakes"/>
      <sheetName val="Yan Nifas"/>
      <sheetName val="Kompl Kbidanan "/>
      <sheetName val="Neonatal Risti"/>
      <sheetName val="bayi dpt yankes"/>
      <sheetName val="UCI"/>
      <sheetName val="Balita DDTK"/>
      <sheetName val="SD Diperks"/>
      <sheetName val="BGM"/>
      <sheetName val="BGM Revisi"/>
      <sheetName val="GZ BURUK"/>
      <sheetName val="GZ BURUK Revisi"/>
      <sheetName val="KB"/>
      <sheetName val="KB Bulanan"/>
      <sheetName val="AFP"/>
      <sheetName val="TB PARU"/>
      <sheetName val="PNEUMONIA"/>
      <sheetName val="DBD"/>
      <sheetName val="DIARE"/>
      <sheetName val="Maskin"/>
      <sheetName val="Maskin (2)"/>
      <sheetName val="Gadar"/>
      <sheetName val="KLB"/>
      <sheetName val="DESI"/>
      <sheetName val="Sheet1"/>
      <sheetName val="Sheet2"/>
      <sheetName val="Sheet3"/>
    </sheetNames>
    <sheetDataSet>
      <sheetData sheetId="0">
        <row r="27">
          <cell r="C27">
            <v>10104</v>
          </cell>
        </row>
      </sheetData>
      <sheetData sheetId="1"/>
      <sheetData sheetId="2">
        <row r="27">
          <cell r="C27">
            <v>9276</v>
          </cell>
        </row>
      </sheetData>
      <sheetData sheetId="3">
        <row r="27">
          <cell r="C27">
            <v>9276</v>
          </cell>
        </row>
      </sheetData>
      <sheetData sheetId="4">
        <row r="27">
          <cell r="C27">
            <v>2020.8000000000004</v>
          </cell>
        </row>
      </sheetData>
      <sheetData sheetId="5">
        <row r="28">
          <cell r="D28">
            <v>1377.7500000000002</v>
          </cell>
        </row>
      </sheetData>
      <sheetData sheetId="6">
        <row r="28">
          <cell r="O28">
            <v>9185</v>
          </cell>
        </row>
      </sheetData>
      <sheetData sheetId="7">
        <row r="28">
          <cell r="C28">
            <v>136</v>
          </cell>
        </row>
      </sheetData>
      <sheetData sheetId="8">
        <row r="28">
          <cell r="C28">
            <v>37149</v>
          </cell>
        </row>
      </sheetData>
      <sheetData sheetId="9"/>
      <sheetData sheetId="10"/>
      <sheetData sheetId="11">
        <row r="28">
          <cell r="AB28">
            <v>266</v>
          </cell>
        </row>
      </sheetData>
      <sheetData sheetId="12"/>
      <sheetData sheetId="13">
        <row r="28">
          <cell r="AB28">
            <v>35</v>
          </cell>
          <cell r="AC28">
            <v>35</v>
          </cell>
        </row>
      </sheetData>
      <sheetData sheetId="14">
        <row r="28">
          <cell r="C28">
            <v>165190</v>
          </cell>
        </row>
      </sheetData>
      <sheetData sheetId="15"/>
      <sheetData sheetId="16">
        <row r="29">
          <cell r="D29">
            <v>106624</v>
          </cell>
        </row>
      </sheetData>
      <sheetData sheetId="17">
        <row r="29">
          <cell r="D29">
            <v>690</v>
          </cell>
        </row>
      </sheetData>
      <sheetData sheetId="18"/>
      <sheetData sheetId="19"/>
      <sheetData sheetId="20">
        <row r="29">
          <cell r="D29">
            <v>28644</v>
          </cell>
        </row>
      </sheetData>
      <sheetData sheetId="21">
        <row r="28">
          <cell r="C28">
            <v>266379</v>
          </cell>
        </row>
      </sheetData>
      <sheetData sheetId="22"/>
      <sheetData sheetId="23"/>
      <sheetData sheetId="24"/>
      <sheetData sheetId="25">
        <row r="27">
          <cell r="D27">
            <v>136</v>
          </cell>
        </row>
      </sheetData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4TOLINBUFAS"/>
      <sheetName val="KOMPLI"/>
      <sheetName val="NEO-BAYI"/>
      <sheetName val="UCI"/>
      <sheetName val="DDTK"/>
      <sheetName val="BGM-GIRUK"/>
      <sheetName val="KB"/>
      <sheetName val="AFP-TB-ISPA"/>
      <sheetName val="DBD-DIARE"/>
      <sheetName val="MASKIN"/>
      <sheetName val="RUJUKAN YANKES"/>
      <sheetName val="GD"/>
      <sheetName val="KLB"/>
      <sheetName val="DESI"/>
      <sheetName val="RUJUKAN"/>
    </sheetNames>
    <sheetDataSet>
      <sheetData sheetId="0">
        <row r="31">
          <cell r="C31">
            <v>10104</v>
          </cell>
          <cell r="J31">
            <v>9276</v>
          </cell>
          <cell r="N31">
            <v>9276</v>
          </cell>
        </row>
      </sheetData>
      <sheetData sheetId="1">
        <row r="30">
          <cell r="C30">
            <v>2020.8000000000004</v>
          </cell>
        </row>
      </sheetData>
      <sheetData sheetId="2">
        <row r="30">
          <cell r="D30">
            <v>1377.9000000000003</v>
          </cell>
          <cell r="H30">
            <v>9185</v>
          </cell>
        </row>
      </sheetData>
      <sheetData sheetId="3">
        <row r="30">
          <cell r="C30">
            <v>136</v>
          </cell>
        </row>
      </sheetData>
      <sheetData sheetId="4">
        <row r="30">
          <cell r="D30">
            <v>37149</v>
          </cell>
        </row>
      </sheetData>
      <sheetData sheetId="5"/>
      <sheetData sheetId="6">
        <row r="30">
          <cell r="C30">
            <v>165190</v>
          </cell>
        </row>
      </sheetData>
      <sheetData sheetId="7">
        <row r="31">
          <cell r="C31">
            <v>106624</v>
          </cell>
          <cell r="G31">
            <v>690</v>
          </cell>
        </row>
      </sheetData>
      <sheetData sheetId="8">
        <row r="30">
          <cell r="I30">
            <v>28644</v>
          </cell>
        </row>
      </sheetData>
      <sheetData sheetId="9">
        <row r="32">
          <cell r="C32">
            <v>266379</v>
          </cell>
        </row>
      </sheetData>
      <sheetData sheetId="10"/>
      <sheetData sheetId="11"/>
      <sheetData sheetId="12"/>
      <sheetData sheetId="13">
        <row r="30">
          <cell r="C30">
            <v>136</v>
          </cell>
        </row>
      </sheetData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4TOLINBUFAS"/>
      <sheetName val="KOMPLI"/>
      <sheetName val="NEO-BAYI"/>
      <sheetName val="UCI"/>
      <sheetName val="DDTK"/>
      <sheetName val="BGM-GIRUK"/>
      <sheetName val="KB"/>
      <sheetName val="AFP-TB-ISPA"/>
      <sheetName val="DBD-DIARE"/>
      <sheetName val="MASKIN"/>
      <sheetName val="KLB"/>
      <sheetName val="GD"/>
      <sheetName val="DESI"/>
    </sheetNames>
    <sheetDataSet>
      <sheetData sheetId="0"/>
      <sheetData sheetId="1"/>
      <sheetData sheetId="2"/>
      <sheetData sheetId="3"/>
      <sheetData sheetId="4"/>
      <sheetData sheetId="5"/>
      <sheetData sheetId="6">
        <row r="30">
          <cell r="K30">
            <v>98428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iwulan 2"/>
      <sheetName val="semester 1"/>
      <sheetName val="semester 1 PROP"/>
      <sheetName val="Sheet2"/>
      <sheetName val="Sheet3"/>
    </sheetNames>
    <sheetDataSet>
      <sheetData sheetId="0">
        <row r="15">
          <cell r="E15">
            <v>145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REVISI"/>
      <sheetName val="Sheet2"/>
      <sheetName val="Sheet3"/>
    </sheetNames>
    <sheetDataSet>
      <sheetData sheetId="0"/>
      <sheetData sheetId="1"/>
      <sheetData sheetId="2">
        <row r="20">
          <cell r="F20">
            <v>266</v>
          </cell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1"/>
      <sheetName val="K4"/>
      <sheetName val="Tolinakes"/>
      <sheetName val="Yan Nifas"/>
      <sheetName val="Kompl Kbidanan "/>
      <sheetName val="Neonatal Risti"/>
      <sheetName val="bayi paripurna"/>
      <sheetName val="UCI"/>
      <sheetName val="Balita Paripurna"/>
      <sheetName val="SD Diperks"/>
      <sheetName val="BGM Revisi"/>
      <sheetName val="GZ BURUK Revisi"/>
      <sheetName val="KB"/>
      <sheetName val="AFP"/>
      <sheetName val="TB PARU"/>
      <sheetName val="PNEUMONIA"/>
      <sheetName val="DBD"/>
      <sheetName val="DIARE"/>
      <sheetName val="Maskin Strata 2 &amp; 3"/>
      <sheetName val="Maskin Strata 1"/>
      <sheetName val="Gadar"/>
      <sheetName val="KLB"/>
      <sheetName val="DESI"/>
    </sheetNames>
    <sheetDataSet>
      <sheetData sheetId="0"/>
      <sheetData sheetId="1">
        <row r="26">
          <cell r="G26">
            <v>1859</v>
          </cell>
          <cell r="L26">
            <v>3816</v>
          </cell>
          <cell r="Q26">
            <v>5829</v>
          </cell>
          <cell r="V26">
            <v>7764</v>
          </cell>
        </row>
      </sheetData>
      <sheetData sheetId="2">
        <row r="26">
          <cell r="G26">
            <v>1950</v>
          </cell>
          <cell r="L26">
            <v>4061</v>
          </cell>
          <cell r="Q26">
            <v>6267</v>
          </cell>
          <cell r="V26">
            <v>8357</v>
          </cell>
        </row>
      </sheetData>
      <sheetData sheetId="3">
        <row r="26">
          <cell r="G26">
            <v>1991</v>
          </cell>
          <cell r="L26">
            <v>4153</v>
          </cell>
          <cell r="Q26">
            <v>6433</v>
          </cell>
          <cell r="V26">
            <v>8634</v>
          </cell>
        </row>
      </sheetData>
      <sheetData sheetId="4">
        <row r="26">
          <cell r="G26">
            <v>268</v>
          </cell>
          <cell r="L26">
            <v>636</v>
          </cell>
          <cell r="Q26">
            <v>960</v>
          </cell>
          <cell r="V26">
            <v>1310</v>
          </cell>
        </row>
      </sheetData>
      <sheetData sheetId="5">
        <row r="27">
          <cell r="H27">
            <v>185</v>
          </cell>
          <cell r="M27">
            <v>466</v>
          </cell>
          <cell r="R27">
            <v>686</v>
          </cell>
          <cell r="W27">
            <v>918</v>
          </cell>
        </row>
      </sheetData>
      <sheetData sheetId="6">
        <row r="27">
          <cell r="G27">
            <v>1740</v>
          </cell>
          <cell r="L27">
            <v>3588</v>
          </cell>
          <cell r="Q27">
            <v>5476</v>
          </cell>
          <cell r="V27">
            <v>7531</v>
          </cell>
        </row>
      </sheetData>
      <sheetData sheetId="7">
        <row r="29">
          <cell r="D29">
            <v>27</v>
          </cell>
          <cell r="F29">
            <v>32</v>
          </cell>
          <cell r="H29">
            <v>47</v>
          </cell>
          <cell r="J29">
            <v>121</v>
          </cell>
        </row>
      </sheetData>
      <sheetData sheetId="8">
        <row r="28">
          <cell r="G28">
            <v>3838</v>
          </cell>
          <cell r="L28">
            <v>7709</v>
          </cell>
          <cell r="Q28">
            <v>12544</v>
          </cell>
          <cell r="V28">
            <v>17617</v>
          </cell>
        </row>
      </sheetData>
      <sheetData sheetId="9">
        <row r="27">
          <cell r="C27">
            <v>11409</v>
          </cell>
          <cell r="Q27">
            <v>11293</v>
          </cell>
        </row>
      </sheetData>
      <sheetData sheetId="10">
        <row r="28">
          <cell r="AK28">
            <v>590</v>
          </cell>
          <cell r="AL28">
            <v>90</v>
          </cell>
        </row>
      </sheetData>
      <sheetData sheetId="11">
        <row r="28">
          <cell r="AK28">
            <v>203</v>
          </cell>
          <cell r="AL28">
            <v>203</v>
          </cell>
        </row>
      </sheetData>
      <sheetData sheetId="12"/>
      <sheetData sheetId="13">
        <row r="28">
          <cell r="W28">
            <v>2</v>
          </cell>
        </row>
      </sheetData>
      <sheetData sheetId="14">
        <row r="28">
          <cell r="E28">
            <v>113</v>
          </cell>
          <cell r="H28">
            <v>248</v>
          </cell>
          <cell r="M28">
            <v>366</v>
          </cell>
          <cell r="Y28">
            <v>488</v>
          </cell>
        </row>
      </sheetData>
      <sheetData sheetId="15">
        <row r="28">
          <cell r="H28">
            <v>309</v>
          </cell>
          <cell r="M28">
            <v>887</v>
          </cell>
          <cell r="R28">
            <v>1402</v>
          </cell>
        </row>
      </sheetData>
      <sheetData sheetId="16">
        <row r="29">
          <cell r="AK29">
            <v>669</v>
          </cell>
          <cell r="AL29">
            <v>669</v>
          </cell>
        </row>
      </sheetData>
      <sheetData sheetId="17"/>
      <sheetData sheetId="18"/>
      <sheetData sheetId="19">
        <row r="27">
          <cell r="G27">
            <v>70345</v>
          </cell>
          <cell r="L27">
            <v>140748</v>
          </cell>
        </row>
      </sheetData>
      <sheetData sheetId="20"/>
      <sheetData sheetId="21">
        <row r="29">
          <cell r="K29">
            <v>5</v>
          </cell>
          <cell r="L29">
            <v>5</v>
          </cell>
          <cell r="T29">
            <v>10</v>
          </cell>
          <cell r="U29">
            <v>10</v>
          </cell>
          <cell r="AC29">
            <v>21</v>
          </cell>
          <cell r="AD29">
            <v>21</v>
          </cell>
          <cell r="AL29">
            <v>26</v>
          </cell>
          <cell r="AM29">
            <v>26</v>
          </cell>
        </row>
      </sheetData>
      <sheetData sheetId="22">
        <row r="26">
          <cell r="H26">
            <v>13</v>
          </cell>
          <cell r="M26">
            <v>37</v>
          </cell>
          <cell r="R26">
            <v>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1"/>
      <sheetName val="K4"/>
      <sheetName val="Tolinakes"/>
      <sheetName val="Yan Nifas"/>
      <sheetName val="Kompl Kbidanan "/>
      <sheetName val="Neonatal Risti"/>
      <sheetName val="bayi paripurna"/>
      <sheetName val="UCI"/>
      <sheetName val="Balita Paripurna"/>
      <sheetName val="SD Diperks"/>
      <sheetName val="BGM Revisi"/>
      <sheetName val="GZ BURUK Revisi"/>
      <sheetName val="KB"/>
      <sheetName val="AFP"/>
      <sheetName val="TB PARU"/>
      <sheetName val="PNEUMONIA"/>
      <sheetName val="DBD"/>
      <sheetName val="DIARE"/>
      <sheetName val="Maskin Strata 2 &amp; 3"/>
      <sheetName val="Maskin Rujukan"/>
      <sheetName val="Maskin Strata 1"/>
      <sheetName val="Gadar"/>
      <sheetName val="KLB"/>
      <sheetName val="DE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K28">
            <v>0</v>
          </cell>
          <cell r="T28">
            <v>20</v>
          </cell>
          <cell r="AC28">
            <v>45</v>
          </cell>
        </row>
      </sheetData>
      <sheetData sheetId="11">
        <row r="28">
          <cell r="S28">
            <v>100</v>
          </cell>
          <cell r="T28">
            <v>100</v>
          </cell>
          <cell r="AB28">
            <v>132</v>
          </cell>
          <cell r="AC28">
            <v>132</v>
          </cell>
        </row>
      </sheetData>
      <sheetData sheetId="12">
        <row r="27">
          <cell r="G27">
            <v>83345</v>
          </cell>
          <cell r="Q27">
            <v>102451</v>
          </cell>
          <cell r="V27">
            <v>110944</v>
          </cell>
        </row>
      </sheetData>
      <sheetData sheetId="13">
        <row r="28">
          <cell r="H28">
            <v>1</v>
          </cell>
          <cell r="M28">
            <v>2</v>
          </cell>
          <cell r="R28">
            <v>2</v>
          </cell>
        </row>
      </sheetData>
      <sheetData sheetId="14"/>
      <sheetData sheetId="15">
        <row r="28">
          <cell r="D28">
            <v>4726</v>
          </cell>
          <cell r="W28">
            <v>1874</v>
          </cell>
        </row>
      </sheetData>
      <sheetData sheetId="16">
        <row r="29">
          <cell r="J29">
            <v>399</v>
          </cell>
          <cell r="K29">
            <v>399</v>
          </cell>
          <cell r="S29">
            <v>552</v>
          </cell>
          <cell r="T29">
            <v>552</v>
          </cell>
          <cell r="AB29">
            <v>598</v>
          </cell>
          <cell r="AC29">
            <v>598</v>
          </cell>
        </row>
      </sheetData>
      <sheetData sheetId="17">
        <row r="28">
          <cell r="H28">
            <v>9251</v>
          </cell>
          <cell r="M28">
            <v>17699</v>
          </cell>
          <cell r="R28">
            <v>25867</v>
          </cell>
          <cell r="AC28">
            <v>35513</v>
          </cell>
        </row>
      </sheetData>
      <sheetData sheetId="18"/>
      <sheetData sheetId="19">
        <row r="27">
          <cell r="H27">
            <v>277</v>
          </cell>
          <cell r="M27">
            <v>603</v>
          </cell>
          <cell r="R27">
            <v>908</v>
          </cell>
          <cell r="W27">
            <v>1189</v>
          </cell>
        </row>
      </sheetData>
      <sheetData sheetId="20">
        <row r="27">
          <cell r="Q27">
            <v>212942</v>
          </cell>
          <cell r="V27">
            <v>284926</v>
          </cell>
        </row>
      </sheetData>
      <sheetData sheetId="21">
        <row r="15">
          <cell r="C15">
            <v>2</v>
          </cell>
          <cell r="D15">
            <v>0</v>
          </cell>
          <cell r="E15">
            <v>2</v>
          </cell>
          <cell r="F15">
            <v>0</v>
          </cell>
          <cell r="G15">
            <v>2</v>
          </cell>
          <cell r="H15">
            <v>0</v>
          </cell>
        </row>
      </sheetData>
      <sheetData sheetId="22"/>
      <sheetData sheetId="23">
        <row r="26">
          <cell r="W26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SheetLayoutView="100" workbookViewId="0">
      <selection activeCell="C35" sqref="C35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6" max="6" width="9.140625" style="22"/>
    <col min="7" max="7" width="14.5703125" customWidth="1"/>
  </cols>
  <sheetData>
    <row r="1" spans="1:7" ht="19.5" customHeight="1">
      <c r="A1" s="60" t="s">
        <v>37</v>
      </c>
      <c r="B1" s="60"/>
      <c r="C1" s="60"/>
      <c r="D1" s="60"/>
      <c r="E1" s="60"/>
      <c r="F1" s="60"/>
      <c r="G1" s="60"/>
    </row>
    <row r="2" spans="1:7" ht="13.5" customHeight="1">
      <c r="A2" s="61"/>
      <c r="B2" s="61"/>
      <c r="C2" s="61"/>
      <c r="D2" s="61"/>
      <c r="E2" s="61"/>
      <c r="F2" s="61"/>
      <c r="G2" s="61"/>
    </row>
    <row r="3" spans="1:7" ht="18">
      <c r="A3" s="3" t="s">
        <v>38</v>
      </c>
      <c r="B3" s="2"/>
      <c r="C3" s="2"/>
      <c r="D3" s="2"/>
      <c r="E3" s="2"/>
      <c r="F3" s="20"/>
      <c r="G3" s="2"/>
    </row>
    <row r="4" spans="1:7" ht="18">
      <c r="A4" s="3" t="s">
        <v>39</v>
      </c>
      <c r="B4" s="2"/>
      <c r="C4" s="2"/>
      <c r="D4" s="2"/>
      <c r="E4" s="2"/>
      <c r="F4" s="20"/>
      <c r="G4" s="2"/>
    </row>
    <row r="5" spans="1:7" ht="13.5" customHeight="1">
      <c r="A5" s="2"/>
      <c r="B5" s="2"/>
      <c r="C5" s="2"/>
      <c r="D5" s="2"/>
      <c r="E5" s="2"/>
      <c r="F5" s="20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26">
        <f>[6]K4!$G$26</f>
        <v>1859</v>
      </c>
      <c r="E7" s="28">
        <f>[1]K1!$C$27</f>
        <v>10104</v>
      </c>
      <c r="F7" s="25">
        <f>D7/E7*100</f>
        <v>18.398653998416471</v>
      </c>
      <c r="G7" s="10"/>
    </row>
    <row r="8" spans="1:7" ht="15" customHeight="1">
      <c r="A8" s="9">
        <v>2</v>
      </c>
      <c r="B8" s="10" t="s">
        <v>5</v>
      </c>
      <c r="C8" s="10"/>
      <c r="D8" s="24">
        <f>'[6]Kompl Kbidanan '!$G$26</f>
        <v>268</v>
      </c>
      <c r="E8" s="28">
        <f>'[1]Kompl Kbidanan '!$C$27</f>
        <v>2020.8000000000004</v>
      </c>
      <c r="F8" s="25">
        <f t="shared" ref="F8:F30" si="0">D8/E8*100</f>
        <v>13.26207442596991</v>
      </c>
      <c r="G8" s="10"/>
    </row>
    <row r="9" spans="1:7" ht="27" customHeight="1">
      <c r="A9" s="17">
        <v>3</v>
      </c>
      <c r="B9" s="62" t="s">
        <v>34</v>
      </c>
      <c r="C9" s="63"/>
      <c r="D9" s="35">
        <f>[6]Tolinakes!$G$26</f>
        <v>1950</v>
      </c>
      <c r="E9" s="36">
        <f>'[1]Persalinan nakes'!$C$27</f>
        <v>9276</v>
      </c>
      <c r="F9" s="34">
        <f t="shared" si="0"/>
        <v>21.021992238033636</v>
      </c>
      <c r="G9" s="10"/>
    </row>
    <row r="10" spans="1:7" ht="15" customHeight="1">
      <c r="A10" s="9">
        <v>4</v>
      </c>
      <c r="B10" s="10" t="s">
        <v>6</v>
      </c>
      <c r="C10" s="10"/>
      <c r="D10" s="26">
        <f>'[6]Yan Nifas'!$G$26</f>
        <v>1991</v>
      </c>
      <c r="E10" s="19">
        <f>'[1]Yan Nifas'!$C$27</f>
        <v>9276</v>
      </c>
      <c r="F10" s="25">
        <f t="shared" si="0"/>
        <v>21.463993100474344</v>
      </c>
      <c r="G10" s="10"/>
    </row>
    <row r="11" spans="1:7" ht="15" customHeight="1">
      <c r="A11" s="9">
        <v>5</v>
      </c>
      <c r="B11" s="10" t="s">
        <v>7</v>
      </c>
      <c r="C11" s="10"/>
      <c r="D11" s="26">
        <f>'[6]Neonatal Risti'!$H$27</f>
        <v>185</v>
      </c>
      <c r="E11" s="19">
        <f>'[1]Neonatal Risti'!$D$28</f>
        <v>1377.7500000000002</v>
      </c>
      <c r="F11" s="25">
        <f t="shared" si="0"/>
        <v>13.427690074396658</v>
      </c>
      <c r="G11" s="10"/>
    </row>
    <row r="12" spans="1:7" ht="15" customHeight="1">
      <c r="A12" s="9">
        <v>6</v>
      </c>
      <c r="B12" s="10" t="s">
        <v>8</v>
      </c>
      <c r="C12" s="10"/>
      <c r="D12" s="26">
        <f>'[6]bayi paripurna'!$G$27</f>
        <v>1740</v>
      </c>
      <c r="E12" s="19">
        <f>'[1]bayi dpt yankes'!$O$28</f>
        <v>9185</v>
      </c>
      <c r="F12" s="25">
        <f t="shared" si="0"/>
        <v>18.943930321175831</v>
      </c>
      <c r="G12" s="10"/>
    </row>
    <row r="13" spans="1:7" ht="15" customHeight="1">
      <c r="A13" s="9">
        <v>7</v>
      </c>
      <c r="B13" s="10" t="s">
        <v>9</v>
      </c>
      <c r="C13" s="10"/>
      <c r="D13" s="32">
        <f>[6]UCI!$D$29</f>
        <v>27</v>
      </c>
      <c r="E13" s="29">
        <f>[1]UCI!$C$28</f>
        <v>136</v>
      </c>
      <c r="F13" s="25">
        <f t="shared" si="0"/>
        <v>19.852941176470587</v>
      </c>
      <c r="G13" s="10"/>
    </row>
    <row r="14" spans="1:7" ht="15" customHeight="1">
      <c r="A14" s="9">
        <v>8</v>
      </c>
      <c r="B14" s="10" t="s">
        <v>10</v>
      </c>
      <c r="C14" s="10"/>
      <c r="D14" s="26">
        <f>'[6]Balita Paripurna'!$G$28</f>
        <v>3838</v>
      </c>
      <c r="E14" s="19">
        <f>'[1]Balita DDTK'!$C$28</f>
        <v>37149</v>
      </c>
      <c r="F14" s="25">
        <f t="shared" si="0"/>
        <v>10.331368273708579</v>
      </c>
      <c r="G14" s="10"/>
    </row>
    <row r="15" spans="1:7" ht="15" customHeight="1">
      <c r="A15" s="9">
        <v>9</v>
      </c>
      <c r="B15" s="10" t="s">
        <v>11</v>
      </c>
      <c r="C15" s="10"/>
      <c r="D15" s="53">
        <f>'[7]BGM Revisi'!$K$28</f>
        <v>0</v>
      </c>
      <c r="E15" s="19">
        <f>'[1]BGM Revisi'!$AB$28</f>
        <v>266</v>
      </c>
      <c r="F15" s="25">
        <f t="shared" si="0"/>
        <v>0</v>
      </c>
      <c r="G15" s="10"/>
    </row>
    <row r="16" spans="1:7" ht="15" customHeight="1">
      <c r="A16" s="9">
        <v>10</v>
      </c>
      <c r="B16" s="10" t="s">
        <v>12</v>
      </c>
      <c r="C16" s="10"/>
      <c r="D16" s="55">
        <f>'[1]GZ BURUK Revisi'!$AC$28</f>
        <v>35</v>
      </c>
      <c r="E16" s="19">
        <f>'[1]GZ BURUK Revisi'!$AB$28</f>
        <v>35</v>
      </c>
      <c r="F16" s="25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46"/>
      <c r="E17" s="47"/>
      <c r="F17" s="48" t="e">
        <f t="shared" si="0"/>
        <v>#DIV/0!</v>
      </c>
      <c r="G17" s="49" t="s">
        <v>45</v>
      </c>
    </row>
    <row r="18" spans="1:7" ht="15" customHeight="1">
      <c r="A18" s="9">
        <v>12</v>
      </c>
      <c r="B18" s="10" t="s">
        <v>14</v>
      </c>
      <c r="C18" s="10"/>
      <c r="D18" s="50">
        <f>[7]KB!$G$27</f>
        <v>83345</v>
      </c>
      <c r="E18" s="19">
        <f>[1]KB!$C$28</f>
        <v>165190</v>
      </c>
      <c r="F18" s="25">
        <f t="shared" si="0"/>
        <v>50.454022640595674</v>
      </c>
      <c r="G18" s="10"/>
    </row>
    <row r="19" spans="1:7" ht="15" customHeight="1">
      <c r="A19" s="9">
        <v>13</v>
      </c>
      <c r="B19" s="10" t="s">
        <v>15</v>
      </c>
      <c r="C19" s="10"/>
      <c r="D19" s="27"/>
      <c r="E19" s="30"/>
      <c r="F19" s="27"/>
      <c r="G19" s="18"/>
    </row>
    <row r="20" spans="1:7" ht="15" customHeight="1">
      <c r="A20" s="9"/>
      <c r="B20" s="12" t="s">
        <v>16</v>
      </c>
      <c r="C20" s="11" t="s">
        <v>26</v>
      </c>
      <c r="D20" s="26">
        <f>[7]AFP!$H$28</f>
        <v>1</v>
      </c>
      <c r="E20" s="29">
        <f>[1]AFP!$D$29</f>
        <v>106624</v>
      </c>
      <c r="F20" s="25">
        <f>D20/E20*100000</f>
        <v>0.93787515006002398</v>
      </c>
      <c r="G20" s="10"/>
    </row>
    <row r="21" spans="1:7" ht="15" customHeight="1">
      <c r="A21" s="9"/>
      <c r="B21" s="12" t="s">
        <v>17</v>
      </c>
      <c r="C21" s="11" t="s">
        <v>27</v>
      </c>
      <c r="D21" s="26">
        <f>[6]PNEUMONIA!$H$28</f>
        <v>309</v>
      </c>
      <c r="E21" s="19">
        <f>[7]PNEUMONIA!$D$28</f>
        <v>4726</v>
      </c>
      <c r="F21" s="25">
        <f t="shared" si="0"/>
        <v>6.5382987727465096</v>
      </c>
      <c r="G21" s="10"/>
    </row>
    <row r="22" spans="1:7" ht="15" customHeight="1">
      <c r="A22" s="9"/>
      <c r="B22" s="12" t="s">
        <v>18</v>
      </c>
      <c r="C22" s="11" t="s">
        <v>28</v>
      </c>
      <c r="D22" s="26">
        <f>'[6]TB PARU'!$E$28</f>
        <v>113</v>
      </c>
      <c r="E22" s="19">
        <f>'[1]TB PARU'!$D$29</f>
        <v>690</v>
      </c>
      <c r="F22" s="25">
        <f t="shared" si="0"/>
        <v>16.376811594202898</v>
      </c>
      <c r="G22" s="10"/>
    </row>
    <row r="23" spans="1:7" ht="15" customHeight="1">
      <c r="A23" s="9"/>
      <c r="B23" s="12" t="s">
        <v>19</v>
      </c>
      <c r="C23" s="11" t="s">
        <v>29</v>
      </c>
      <c r="D23" s="50">
        <f>[7]DBD!$K$29</f>
        <v>399</v>
      </c>
      <c r="E23" s="19">
        <f>[7]DBD!$J$29</f>
        <v>399</v>
      </c>
      <c r="F23" s="25">
        <f t="shared" si="0"/>
        <v>100</v>
      </c>
      <c r="G23" s="10"/>
    </row>
    <row r="24" spans="1:7" ht="15" customHeight="1">
      <c r="A24" s="9"/>
      <c r="B24" s="12" t="s">
        <v>20</v>
      </c>
      <c r="C24" s="11" t="s">
        <v>30</v>
      </c>
      <c r="D24" s="26">
        <f>[7]DIARE!$H$28</f>
        <v>9251</v>
      </c>
      <c r="E24" s="19">
        <f>[1]DIARE!$D$29</f>
        <v>28644</v>
      </c>
      <c r="F24" s="25">
        <f t="shared" si="0"/>
        <v>32.296466973886325</v>
      </c>
      <c r="G24" s="10"/>
    </row>
    <row r="25" spans="1:7" ht="15" customHeight="1">
      <c r="A25" s="9">
        <v>14</v>
      </c>
      <c r="B25" s="13" t="s">
        <v>31</v>
      </c>
      <c r="C25" s="10"/>
      <c r="D25" s="46"/>
      <c r="E25" s="47"/>
      <c r="F25" s="48" t="e">
        <f t="shared" si="0"/>
        <v>#DIV/0!</v>
      </c>
      <c r="G25" s="49" t="s">
        <v>46</v>
      </c>
    </row>
    <row r="26" spans="1:7" ht="15" customHeight="1">
      <c r="A26" s="14"/>
      <c r="B26" s="15" t="s">
        <v>33</v>
      </c>
      <c r="C26" s="16" t="s">
        <v>32</v>
      </c>
      <c r="D26" s="26">
        <f>'[6]Maskin Strata 1'!$G$27</f>
        <v>70345</v>
      </c>
      <c r="E26" s="19">
        <f>[1]Maskin!$C$28</f>
        <v>266379</v>
      </c>
      <c r="F26" s="25">
        <f t="shared" si="0"/>
        <v>26.407862481652085</v>
      </c>
      <c r="G26" s="37" t="s">
        <v>44</v>
      </c>
    </row>
    <row r="27" spans="1:7" ht="15" customHeight="1">
      <c r="A27" s="9">
        <v>15</v>
      </c>
      <c r="B27" s="10" t="s">
        <v>21</v>
      </c>
      <c r="C27" s="10"/>
      <c r="D27" s="50">
        <f>'[7]Maskin Rujukan'!$H$27</f>
        <v>277</v>
      </c>
      <c r="E27" s="19">
        <f>1.5%*E26</f>
        <v>3995.6849999999999</v>
      </c>
      <c r="F27" s="25">
        <f t="shared" si="0"/>
        <v>6.9324784110859587</v>
      </c>
      <c r="G27" s="37" t="s">
        <v>44</v>
      </c>
    </row>
    <row r="28" spans="1:7" ht="27" customHeight="1">
      <c r="A28" s="69">
        <v>16</v>
      </c>
      <c r="B28" s="64" t="s">
        <v>36</v>
      </c>
      <c r="C28" s="65"/>
      <c r="D28" s="35">
        <f>[7]Gadar!$D$15</f>
        <v>0</v>
      </c>
      <c r="E28" s="33">
        <f>[7]Gadar!$C$15</f>
        <v>2</v>
      </c>
      <c r="F28" s="34">
        <f t="shared" si="0"/>
        <v>0</v>
      </c>
      <c r="G28" s="10"/>
    </row>
    <row r="29" spans="1:7" ht="15" customHeight="1">
      <c r="A29" s="17">
        <v>17</v>
      </c>
      <c r="B29" s="62" t="s">
        <v>35</v>
      </c>
      <c r="C29" s="63"/>
      <c r="D29" s="31">
        <f>[6]KLB!$L$29</f>
        <v>5</v>
      </c>
      <c r="E29" s="19">
        <f>[6]KLB!$K$29</f>
        <v>5</v>
      </c>
      <c r="F29" s="25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26">
        <f>[6]DESI!$H$26</f>
        <v>13</v>
      </c>
      <c r="E30" s="19">
        <f>[1]DESI!$D$27</f>
        <v>136</v>
      </c>
      <c r="F30" s="25">
        <f t="shared" si="0"/>
        <v>9.5588235294117645</v>
      </c>
      <c r="G30" s="10"/>
    </row>
    <row r="31" spans="1:7" ht="18" customHeight="1"/>
    <row r="32" spans="1:7" ht="14.25" customHeight="1">
      <c r="E32" s="56" t="s">
        <v>40</v>
      </c>
      <c r="F32" s="57"/>
      <c r="G32" s="57"/>
    </row>
    <row r="33" spans="5:7" ht="15" customHeight="1">
      <c r="E33" s="57" t="s">
        <v>25</v>
      </c>
      <c r="F33" s="57"/>
      <c r="G33" s="57"/>
    </row>
    <row r="34" spans="5:7" ht="17.25" customHeight="1">
      <c r="E34" s="56" t="s">
        <v>41</v>
      </c>
      <c r="F34" s="57"/>
      <c r="G34" s="57"/>
    </row>
    <row r="35" spans="5:7" ht="17.25" customHeight="1">
      <c r="E35" s="1"/>
      <c r="F35" s="23"/>
      <c r="G35" s="1"/>
    </row>
    <row r="36" spans="5:7" ht="17.25" customHeight="1">
      <c r="E36" s="1"/>
      <c r="F36" s="23"/>
      <c r="G36" s="1"/>
    </row>
    <row r="37" spans="5:7" ht="15" customHeight="1"/>
    <row r="38" spans="5:7" ht="15" customHeight="1">
      <c r="E38" s="58" t="s">
        <v>42</v>
      </c>
      <c r="F38" s="59"/>
      <c r="G38" s="59"/>
    </row>
    <row r="39" spans="5:7" ht="15" customHeight="1">
      <c r="E39" s="56" t="s">
        <v>43</v>
      </c>
      <c r="F39" s="57"/>
      <c r="G39" s="57"/>
    </row>
    <row r="40" spans="5:7" ht="15" customHeight="1">
      <c r="E40" s="57"/>
      <c r="F40" s="57"/>
      <c r="G40" s="57"/>
    </row>
  </sheetData>
  <mergeCells count="11">
    <mergeCell ref="A1:G1"/>
    <mergeCell ref="A2:G2"/>
    <mergeCell ref="B9:C9"/>
    <mergeCell ref="B28:C28"/>
    <mergeCell ref="B29:C29"/>
    <mergeCell ref="E32:G32"/>
    <mergeCell ref="E33:G33"/>
    <mergeCell ref="E34:G34"/>
    <mergeCell ref="E38:G38"/>
    <mergeCell ref="E39:G39"/>
    <mergeCell ref="E40:G40"/>
  </mergeCells>
  <printOptions horizontalCentered="1"/>
  <pageMargins left="0.55118110236220474" right="0.55118110236220474" top="0.70866141732283472" bottom="0.51181102362204722" header="0.51181102362204722" footer="0.51181102362204722"/>
  <pageSetup paperSize="122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topLeftCell="A28" zoomScaleSheetLayoutView="100" workbookViewId="0">
      <selection activeCell="D28" sqref="D28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2" customWidth="1"/>
    <col min="7" max="7" width="29.7109375" customWidth="1"/>
  </cols>
  <sheetData>
    <row r="1" spans="1:7" ht="19.5" customHeight="1">
      <c r="A1" s="60" t="s">
        <v>37</v>
      </c>
      <c r="B1" s="60"/>
      <c r="C1" s="60"/>
      <c r="D1" s="60"/>
      <c r="E1" s="60"/>
      <c r="F1" s="60"/>
      <c r="G1" s="60"/>
    </row>
    <row r="2" spans="1:7" ht="13.5" customHeight="1">
      <c r="A2" s="61"/>
      <c r="B2" s="61"/>
      <c r="C2" s="61"/>
      <c r="D2" s="61"/>
      <c r="E2" s="61"/>
      <c r="F2" s="61"/>
      <c r="G2" s="61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50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9">
        <f>[6]K4!$L$26</f>
        <v>3816</v>
      </c>
      <c r="E7" s="19">
        <f>[2]K4TOLINBUFAS!$C$31</f>
        <v>10104</v>
      </c>
      <c r="F7" s="38">
        <f>D7/E7*100</f>
        <v>37.767220902612827</v>
      </c>
      <c r="G7" s="10"/>
    </row>
    <row r="8" spans="1:7" ht="15" customHeight="1">
      <c r="A8" s="9">
        <v>2</v>
      </c>
      <c r="B8" s="10" t="s">
        <v>5</v>
      </c>
      <c r="C8" s="10"/>
      <c r="D8" s="19">
        <f>'[6]Kompl Kbidanan '!$L$26</f>
        <v>636</v>
      </c>
      <c r="E8" s="19">
        <f>[2]KOMPLI!$C$30</f>
        <v>2020.8000000000004</v>
      </c>
      <c r="F8" s="38">
        <f t="shared" ref="F8:F30" si="0">D8/E8*100</f>
        <v>31.472684085510682</v>
      </c>
      <c r="G8" s="10"/>
    </row>
    <row r="9" spans="1:7" ht="27" customHeight="1">
      <c r="A9" s="17">
        <v>3</v>
      </c>
      <c r="B9" s="66" t="s">
        <v>34</v>
      </c>
      <c r="C9" s="67"/>
      <c r="D9" s="33">
        <f>[6]Tolinakes!$L$26</f>
        <v>4061</v>
      </c>
      <c r="E9" s="33">
        <f>[2]K4TOLINBUFAS!$J$31</f>
        <v>9276</v>
      </c>
      <c r="F9" s="39">
        <f t="shared" si="0"/>
        <v>43.779646399310046</v>
      </c>
      <c r="G9" s="44"/>
    </row>
    <row r="10" spans="1:7" ht="15" customHeight="1">
      <c r="A10" s="9">
        <v>4</v>
      </c>
      <c r="B10" s="10" t="s">
        <v>6</v>
      </c>
      <c r="C10" s="10"/>
      <c r="D10" s="19">
        <f>'[6]Yan Nifas'!$L$26</f>
        <v>4153</v>
      </c>
      <c r="E10" s="19">
        <f>[2]K4TOLINBUFAS!$N$31</f>
        <v>9276</v>
      </c>
      <c r="F10" s="38">
        <f>D10/E10*100</f>
        <v>44.771453212591631</v>
      </c>
      <c r="G10" s="10"/>
    </row>
    <row r="11" spans="1:7" ht="15" customHeight="1">
      <c r="A11" s="9">
        <v>5</v>
      </c>
      <c r="B11" s="10" t="s">
        <v>7</v>
      </c>
      <c r="C11" s="10"/>
      <c r="D11" s="19">
        <f>'[6]Neonatal Risti'!$M$27</f>
        <v>466</v>
      </c>
      <c r="E11" s="19">
        <f>'[2]NEO-BAYI'!$D$30</f>
        <v>1377.9000000000003</v>
      </c>
      <c r="F11" s="38">
        <f>D11/E11*100</f>
        <v>33.819580521082798</v>
      </c>
      <c r="G11" s="10"/>
    </row>
    <row r="12" spans="1:7" ht="15" customHeight="1">
      <c r="A12" s="9">
        <v>6</v>
      </c>
      <c r="B12" s="10" t="s">
        <v>8</v>
      </c>
      <c r="C12" s="10"/>
      <c r="D12" s="19">
        <f>'[6]bayi paripurna'!$L$27</f>
        <v>3588</v>
      </c>
      <c r="E12" s="19">
        <f>'[2]NEO-BAYI'!$H$30</f>
        <v>9185</v>
      </c>
      <c r="F12" s="38">
        <f>D12/E12*100</f>
        <v>39.063690800217749</v>
      </c>
      <c r="G12" s="10"/>
    </row>
    <row r="13" spans="1:7" ht="15" customHeight="1">
      <c r="A13" s="52">
        <v>7</v>
      </c>
      <c r="B13" s="10" t="s">
        <v>9</v>
      </c>
      <c r="C13" s="10"/>
      <c r="D13" s="19">
        <f>[6]UCI!$F$29</f>
        <v>32</v>
      </c>
      <c r="E13" s="19">
        <f>[2]UCI!$C$30</f>
        <v>136</v>
      </c>
      <c r="F13" s="38">
        <f>D13/E13*100</f>
        <v>23.52941176470588</v>
      </c>
      <c r="G13" s="37"/>
    </row>
    <row r="14" spans="1:7" ht="15" customHeight="1">
      <c r="A14" s="9">
        <v>8</v>
      </c>
      <c r="B14" s="10" t="s">
        <v>10</v>
      </c>
      <c r="C14" s="10"/>
      <c r="D14" s="19">
        <f>'[6]Balita Paripurna'!$L$28</f>
        <v>7709</v>
      </c>
      <c r="E14" s="19">
        <f>[2]DDTK!$D$30</f>
        <v>37149</v>
      </c>
      <c r="F14" s="38">
        <f>D14/E14*100</f>
        <v>20.751568009906055</v>
      </c>
      <c r="G14" s="10"/>
    </row>
    <row r="15" spans="1:7" ht="15" customHeight="1">
      <c r="A15" s="9">
        <v>9</v>
      </c>
      <c r="B15" s="10" t="s">
        <v>11</v>
      </c>
      <c r="C15" s="10"/>
      <c r="D15" s="54">
        <f>'[7]BGM Revisi'!$T$28</f>
        <v>20</v>
      </c>
      <c r="E15" s="19">
        <f>'[4]triwulan 2'!E15+[5]REVISI!$F$20</f>
        <v>411</v>
      </c>
      <c r="F15" s="38">
        <f t="shared" si="0"/>
        <v>4.8661800486618008</v>
      </c>
      <c r="G15" s="37"/>
    </row>
    <row r="16" spans="1:7" ht="15" customHeight="1">
      <c r="A16" s="52">
        <v>10</v>
      </c>
      <c r="B16" s="10" t="s">
        <v>12</v>
      </c>
      <c r="C16" s="10"/>
      <c r="D16" s="54">
        <f>'[7]GZ BURUK Revisi'!$T$28</f>
        <v>100</v>
      </c>
      <c r="E16" s="19">
        <f>'[7]GZ BURUK Revisi'!$S$28</f>
        <v>100</v>
      </c>
      <c r="F16" s="38">
        <f t="shared" si="0"/>
        <v>100</v>
      </c>
      <c r="G16" s="37"/>
    </row>
    <row r="17" spans="1:7" ht="15" customHeight="1">
      <c r="A17" s="9">
        <v>11</v>
      </c>
      <c r="B17" s="10" t="s">
        <v>13</v>
      </c>
      <c r="C17" s="10"/>
      <c r="D17" s="47"/>
      <c r="E17" s="47"/>
      <c r="F17" s="51" t="e">
        <f t="shared" si="0"/>
        <v>#DIV/0!</v>
      </c>
      <c r="G17" s="49" t="s">
        <v>45</v>
      </c>
    </row>
    <row r="18" spans="1:7" ht="15" customHeight="1">
      <c r="A18" s="9">
        <v>12</v>
      </c>
      <c r="B18" s="10" t="s">
        <v>14</v>
      </c>
      <c r="C18" s="10"/>
      <c r="D18" s="54">
        <f>[3]KB!$K$30</f>
        <v>98428</v>
      </c>
      <c r="E18" s="19">
        <f>[2]KB!$C$30</f>
        <v>165190</v>
      </c>
      <c r="F18" s="38">
        <f>D18/E18*100</f>
        <v>59.584720624735155</v>
      </c>
      <c r="G18" s="37"/>
    </row>
    <row r="19" spans="1:7" ht="15" customHeight="1">
      <c r="A19" s="9">
        <v>13</v>
      </c>
      <c r="B19" s="10" t="s">
        <v>15</v>
      </c>
      <c r="C19" s="10"/>
      <c r="D19" s="30"/>
      <c r="E19" s="30"/>
      <c r="F19" s="40"/>
      <c r="G19" s="18"/>
    </row>
    <row r="20" spans="1:7" ht="15" customHeight="1">
      <c r="A20" s="9"/>
      <c r="B20" s="12" t="s">
        <v>16</v>
      </c>
      <c r="C20" s="11" t="s">
        <v>26</v>
      </c>
      <c r="D20" s="19">
        <f>[7]AFP!$M$28</f>
        <v>2</v>
      </c>
      <c r="E20" s="19">
        <f>'[2]AFP-TB-ISPA'!$C$31</f>
        <v>106624</v>
      </c>
      <c r="F20" s="38">
        <f>D20/E20*100000</f>
        <v>1.875750300120048</v>
      </c>
      <c r="G20" s="37"/>
    </row>
    <row r="21" spans="1:7" ht="15" customHeight="1">
      <c r="A21" s="9"/>
      <c r="B21" s="12" t="s">
        <v>17</v>
      </c>
      <c r="C21" s="11" t="s">
        <v>27</v>
      </c>
      <c r="D21" s="19">
        <f>[6]PNEUMONIA!$M$28</f>
        <v>887</v>
      </c>
      <c r="E21" s="19">
        <f>[7]PNEUMONIA!$D$28</f>
        <v>4726</v>
      </c>
      <c r="F21" s="38">
        <f t="shared" si="0"/>
        <v>18.768514600084636</v>
      </c>
      <c r="G21" s="37"/>
    </row>
    <row r="22" spans="1:7" ht="15" customHeight="1">
      <c r="A22" s="9"/>
      <c r="B22" s="12" t="s">
        <v>18</v>
      </c>
      <c r="C22" s="11" t="s">
        <v>28</v>
      </c>
      <c r="D22" s="19">
        <f>'[6]TB PARU'!$H$28</f>
        <v>248</v>
      </c>
      <c r="E22" s="19">
        <f>'[2]AFP-TB-ISPA'!$G$31</f>
        <v>690</v>
      </c>
      <c r="F22" s="38">
        <f t="shared" si="0"/>
        <v>35.94202898550725</v>
      </c>
      <c r="G22" s="37"/>
    </row>
    <row r="23" spans="1:7" ht="15" customHeight="1">
      <c r="A23" s="9"/>
      <c r="B23" s="12" t="s">
        <v>19</v>
      </c>
      <c r="C23" s="11" t="s">
        <v>29</v>
      </c>
      <c r="D23" s="54">
        <f>[7]DBD!$T$29</f>
        <v>552</v>
      </c>
      <c r="E23" s="19">
        <f>[7]DBD!$S$29</f>
        <v>552</v>
      </c>
      <c r="F23" s="38">
        <f t="shared" si="0"/>
        <v>100</v>
      </c>
      <c r="G23" s="37"/>
    </row>
    <row r="24" spans="1:7" ht="15" customHeight="1">
      <c r="A24" s="9"/>
      <c r="B24" s="12" t="s">
        <v>20</v>
      </c>
      <c r="C24" s="11" t="s">
        <v>30</v>
      </c>
      <c r="D24" s="19">
        <f>[7]DIARE!$M$28</f>
        <v>17699</v>
      </c>
      <c r="E24" s="19">
        <f>'[2]DBD-DIARE'!$I$30</f>
        <v>28644</v>
      </c>
      <c r="F24" s="38">
        <f t="shared" si="0"/>
        <v>61.789554531490019</v>
      </c>
      <c r="G24" s="37"/>
    </row>
    <row r="25" spans="1:7" ht="15" customHeight="1">
      <c r="A25" s="9">
        <v>14</v>
      </c>
      <c r="B25" s="37" t="s">
        <v>31</v>
      </c>
      <c r="C25" s="10"/>
      <c r="D25" s="47"/>
      <c r="E25" s="47"/>
      <c r="F25" s="51" t="e">
        <f t="shared" si="0"/>
        <v>#DIV/0!</v>
      </c>
      <c r="G25" s="49" t="s">
        <v>46</v>
      </c>
    </row>
    <row r="26" spans="1:7" ht="15" customHeight="1">
      <c r="A26" s="41"/>
      <c r="B26" s="42" t="s">
        <v>33</v>
      </c>
      <c r="C26" s="43" t="s">
        <v>32</v>
      </c>
      <c r="D26" s="19">
        <f>'[6]Maskin Strata 1'!$L$27</f>
        <v>140748</v>
      </c>
      <c r="E26" s="19">
        <f>[2]MASKIN!$C$32</f>
        <v>266379</v>
      </c>
      <c r="F26" s="38">
        <f t="shared" si="0"/>
        <v>52.837498451454515</v>
      </c>
      <c r="G26" s="37" t="s">
        <v>44</v>
      </c>
    </row>
    <row r="27" spans="1:7" ht="15" customHeight="1">
      <c r="A27" s="9">
        <v>15</v>
      </c>
      <c r="B27" s="10" t="s">
        <v>21</v>
      </c>
      <c r="C27" s="10"/>
      <c r="D27" s="19">
        <f>'[7]Maskin Rujukan'!$M$27</f>
        <v>603</v>
      </c>
      <c r="E27" s="19">
        <f>1.5%*E26</f>
        <v>3995.6849999999999</v>
      </c>
      <c r="F27" s="38">
        <f t="shared" si="0"/>
        <v>15.091279717995787</v>
      </c>
      <c r="G27" s="37" t="s">
        <v>44</v>
      </c>
    </row>
    <row r="28" spans="1:7" ht="27" customHeight="1">
      <c r="A28" s="17">
        <v>16</v>
      </c>
      <c r="B28" s="64" t="s">
        <v>36</v>
      </c>
      <c r="C28" s="65"/>
      <c r="D28" s="33">
        <f>[7]Gadar!$F$15</f>
        <v>0</v>
      </c>
      <c r="E28" s="33">
        <f>[7]Gadar!$E$15</f>
        <v>2</v>
      </c>
      <c r="F28" s="39">
        <f t="shared" si="0"/>
        <v>0</v>
      </c>
      <c r="G28" s="45"/>
    </row>
    <row r="29" spans="1:7" ht="15" customHeight="1">
      <c r="A29" s="17">
        <v>17</v>
      </c>
      <c r="B29" s="66" t="s">
        <v>35</v>
      </c>
      <c r="C29" s="67"/>
      <c r="D29" s="19">
        <f>[6]KLB!$U$29</f>
        <v>10</v>
      </c>
      <c r="E29" s="19">
        <f>[6]KLB!$T$29</f>
        <v>10</v>
      </c>
      <c r="F29" s="38">
        <f t="shared" si="0"/>
        <v>100</v>
      </c>
      <c r="G29" s="37"/>
    </row>
    <row r="30" spans="1:7" ht="15.75" customHeight="1">
      <c r="A30" s="9">
        <v>18</v>
      </c>
      <c r="B30" s="10" t="s">
        <v>22</v>
      </c>
      <c r="C30" s="10"/>
      <c r="D30" s="19">
        <f>[6]DESI!$M$26</f>
        <v>37</v>
      </c>
      <c r="E30" s="19">
        <f>[2]DESI!$C$30</f>
        <v>136</v>
      </c>
      <c r="F30" s="38">
        <f t="shared" si="0"/>
        <v>27.205882352941174</v>
      </c>
      <c r="G30" s="37"/>
    </row>
    <row r="31" spans="1:7" ht="18" customHeight="1"/>
    <row r="32" spans="1:7" ht="14.25" customHeight="1">
      <c r="E32" s="68" t="s">
        <v>47</v>
      </c>
      <c r="F32" s="57"/>
      <c r="G32" s="57"/>
    </row>
    <row r="33" spans="5:7" ht="15" customHeight="1">
      <c r="E33" s="57" t="s">
        <v>25</v>
      </c>
      <c r="F33" s="57"/>
      <c r="G33" s="57"/>
    </row>
    <row r="34" spans="5:7" ht="17.25" customHeight="1">
      <c r="E34" s="57" t="s">
        <v>48</v>
      </c>
      <c r="F34" s="57"/>
      <c r="G34" s="57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/>
    <row r="38" spans="5:7" ht="15" customHeight="1">
      <c r="E38" s="59" t="s">
        <v>42</v>
      </c>
      <c r="F38" s="59"/>
      <c r="G38" s="59"/>
    </row>
    <row r="39" spans="5:7" ht="15" customHeight="1">
      <c r="E39" s="68" t="s">
        <v>43</v>
      </c>
      <c r="F39" s="57"/>
      <c r="G39" s="57"/>
    </row>
    <row r="40" spans="5:7" ht="15" customHeight="1">
      <c r="E40" s="57"/>
      <c r="F40" s="57"/>
      <c r="G40" s="57"/>
    </row>
  </sheetData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35433070866141736" right="0.35433070866141736" top="0.70866141732283472" bottom="0.51181102362204722" header="0.51181102362204722" footer="0.51181102362204722"/>
  <pageSetup paperSize="122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topLeftCell="A22" zoomScaleSheetLayoutView="100" workbookViewId="0">
      <selection activeCell="D28" sqref="D28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29.7109375" customWidth="1"/>
  </cols>
  <sheetData>
    <row r="1" spans="1:7" ht="19.5" customHeight="1">
      <c r="A1" s="60" t="s">
        <v>37</v>
      </c>
      <c r="B1" s="60"/>
      <c r="C1" s="60"/>
      <c r="D1" s="60"/>
      <c r="E1" s="60"/>
      <c r="F1" s="60"/>
      <c r="G1" s="60"/>
    </row>
    <row r="2" spans="1:7" ht="13.5" customHeight="1">
      <c r="A2" s="61"/>
      <c r="B2" s="61"/>
      <c r="C2" s="61"/>
      <c r="D2" s="61"/>
      <c r="E2" s="61"/>
      <c r="F2" s="61"/>
      <c r="G2" s="61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49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9">
        <f>[6]K4!$Q$26</f>
        <v>5829</v>
      </c>
      <c r="E7" s="19">
        <f>[2]K4TOLINBUFAS!$C$31</f>
        <v>10104</v>
      </c>
      <c r="F7" s="38">
        <f>D7/E7*100</f>
        <v>57.690023752969125</v>
      </c>
      <c r="G7" s="10"/>
    </row>
    <row r="8" spans="1:7" ht="15" customHeight="1">
      <c r="A8" s="9">
        <v>2</v>
      </c>
      <c r="B8" s="10" t="s">
        <v>5</v>
      </c>
      <c r="C8" s="10"/>
      <c r="D8" s="19">
        <f>'[6]Kompl Kbidanan '!$Q$26</f>
        <v>960</v>
      </c>
      <c r="E8" s="19">
        <f>[2]KOMPLI!$C$30</f>
        <v>2020.8000000000004</v>
      </c>
      <c r="F8" s="38">
        <f t="shared" ref="F8:F30" si="0">D8/E8*100</f>
        <v>47.50593824228028</v>
      </c>
      <c r="G8" s="10"/>
    </row>
    <row r="9" spans="1:7" ht="27" customHeight="1">
      <c r="A9" s="17">
        <v>3</v>
      </c>
      <c r="B9" s="66" t="s">
        <v>34</v>
      </c>
      <c r="C9" s="67"/>
      <c r="D9" s="33">
        <f>[6]Tolinakes!$Q$26</f>
        <v>6267</v>
      </c>
      <c r="E9" s="33">
        <f>[2]K4TOLINBUFAS!$J$31</f>
        <v>9276</v>
      </c>
      <c r="F9" s="39">
        <f t="shared" si="0"/>
        <v>67.5614489003881</v>
      </c>
      <c r="G9" s="44"/>
    </row>
    <row r="10" spans="1:7" ht="15" customHeight="1">
      <c r="A10" s="9">
        <v>4</v>
      </c>
      <c r="B10" s="10" t="s">
        <v>6</v>
      </c>
      <c r="C10" s="10"/>
      <c r="D10" s="19">
        <f>'[6]Yan Nifas'!$Q$26</f>
        <v>6433</v>
      </c>
      <c r="E10" s="19">
        <f>[2]K4TOLINBUFAS!$N$31</f>
        <v>9276</v>
      </c>
      <c r="F10" s="38">
        <f>D10/E10*100</f>
        <v>69.351013367830959</v>
      </c>
      <c r="G10" s="10"/>
    </row>
    <row r="11" spans="1:7" ht="15" customHeight="1">
      <c r="A11" s="9">
        <v>5</v>
      </c>
      <c r="B11" s="10" t="s">
        <v>7</v>
      </c>
      <c r="C11" s="10"/>
      <c r="D11" s="19">
        <f>'[6]Neonatal Risti'!$R$27</f>
        <v>686</v>
      </c>
      <c r="E11" s="19">
        <f>'[2]NEO-BAYI'!$D$30</f>
        <v>1377.9000000000003</v>
      </c>
      <c r="F11" s="38">
        <f>D11/E11*100</f>
        <v>49.78590608897597</v>
      </c>
      <c r="G11" s="10"/>
    </row>
    <row r="12" spans="1:7" ht="15" customHeight="1">
      <c r="A12" s="9">
        <v>6</v>
      </c>
      <c r="B12" s="10" t="s">
        <v>8</v>
      </c>
      <c r="C12" s="10"/>
      <c r="D12" s="19">
        <f>'[6]bayi paripurna'!$Q$27</f>
        <v>5476</v>
      </c>
      <c r="E12" s="19">
        <f>'[2]NEO-BAYI'!$H$30</f>
        <v>9185</v>
      </c>
      <c r="F12" s="38">
        <f>D12/E12*100</f>
        <v>59.61894393032118</v>
      </c>
      <c r="G12" s="10"/>
    </row>
    <row r="13" spans="1:7" ht="15" customHeight="1">
      <c r="A13" s="52">
        <v>7</v>
      </c>
      <c r="B13" s="10" t="s">
        <v>9</v>
      </c>
      <c r="C13" s="10"/>
      <c r="D13" s="19">
        <f>[6]UCI!$H$29</f>
        <v>47</v>
      </c>
      <c r="E13" s="19">
        <f>[2]UCI!$C$30</f>
        <v>136</v>
      </c>
      <c r="F13" s="38">
        <f>D13/E13*100</f>
        <v>34.558823529411761</v>
      </c>
      <c r="G13" s="37"/>
    </row>
    <row r="14" spans="1:7" ht="15" customHeight="1">
      <c r="A14" s="52">
        <v>8</v>
      </c>
      <c r="B14" s="10" t="s">
        <v>10</v>
      </c>
      <c r="C14" s="10"/>
      <c r="D14" s="19">
        <f>'[6]Balita Paripurna'!$Q$28</f>
        <v>12544</v>
      </c>
      <c r="E14" s="19">
        <f>[2]DDTK!$D$30</f>
        <v>37149</v>
      </c>
      <c r="F14" s="38">
        <f>D14/E14*100</f>
        <v>33.766723195779157</v>
      </c>
      <c r="G14" s="10"/>
    </row>
    <row r="15" spans="1:7" ht="15" customHeight="1">
      <c r="A15" s="52">
        <v>9</v>
      </c>
      <c r="B15" s="10" t="s">
        <v>11</v>
      </c>
      <c r="C15" s="10"/>
      <c r="D15" s="54">
        <f>'[7]BGM Revisi'!$AC$28</f>
        <v>45</v>
      </c>
      <c r="E15" s="19">
        <f>'[4]triwulan 2'!E15+[5]REVISI!$F$20</f>
        <v>411</v>
      </c>
      <c r="F15" s="38">
        <f t="shared" si="0"/>
        <v>10.948905109489052</v>
      </c>
      <c r="G15" s="37"/>
    </row>
    <row r="16" spans="1:7" ht="15" customHeight="1">
      <c r="A16" s="52">
        <v>10</v>
      </c>
      <c r="B16" s="10" t="s">
        <v>12</v>
      </c>
      <c r="C16" s="10"/>
      <c r="D16" s="54">
        <f>'[7]GZ BURUK Revisi'!$AC$28</f>
        <v>132</v>
      </c>
      <c r="E16" s="19">
        <f>'[7]GZ BURUK Revisi'!$AB$28</f>
        <v>132</v>
      </c>
      <c r="F16" s="38">
        <f t="shared" si="0"/>
        <v>100</v>
      </c>
      <c r="G16" s="37"/>
    </row>
    <row r="17" spans="1:7" ht="15" customHeight="1">
      <c r="A17" s="9">
        <v>11</v>
      </c>
      <c r="B17" s="10" t="s">
        <v>13</v>
      </c>
      <c r="C17" s="10"/>
      <c r="D17" s="19">
        <f>'[6]SD Diperks'!$Q$27</f>
        <v>11293</v>
      </c>
      <c r="E17" s="19">
        <f>'[6]SD Diperks'!$C$27</f>
        <v>11409</v>
      </c>
      <c r="F17" s="38">
        <f t="shared" si="0"/>
        <v>98.983258830747658</v>
      </c>
      <c r="G17" s="37"/>
    </row>
    <row r="18" spans="1:7" ht="15" customHeight="1">
      <c r="A18" s="9">
        <v>12</v>
      </c>
      <c r="B18" s="10" t="s">
        <v>14</v>
      </c>
      <c r="C18" s="10"/>
      <c r="D18" s="54">
        <f>[7]KB!$Q$27</f>
        <v>102451</v>
      </c>
      <c r="E18" s="19">
        <f>[2]KB!$C$30</f>
        <v>165190</v>
      </c>
      <c r="F18" s="38">
        <f>D18/E18*100</f>
        <v>62.02009806889037</v>
      </c>
      <c r="G18" s="37"/>
    </row>
    <row r="19" spans="1:7" ht="15" customHeight="1">
      <c r="A19" s="9">
        <v>13</v>
      </c>
      <c r="B19" s="10" t="s">
        <v>15</v>
      </c>
      <c r="C19" s="10"/>
      <c r="D19" s="30"/>
      <c r="E19" s="30"/>
      <c r="F19" s="40"/>
      <c r="G19" s="18"/>
    </row>
    <row r="20" spans="1:7" ht="15" customHeight="1">
      <c r="A20" s="9"/>
      <c r="B20" s="12" t="s">
        <v>16</v>
      </c>
      <c r="C20" s="11" t="s">
        <v>26</v>
      </c>
      <c r="D20" s="19">
        <f>[7]AFP!$R$28</f>
        <v>2</v>
      </c>
      <c r="E20" s="19">
        <f>'[2]AFP-TB-ISPA'!$C$31</f>
        <v>106624</v>
      </c>
      <c r="F20" s="38">
        <f>D20/E20*100000</f>
        <v>1.875750300120048</v>
      </c>
      <c r="G20" s="37"/>
    </row>
    <row r="21" spans="1:7" ht="15" customHeight="1">
      <c r="A21" s="9"/>
      <c r="B21" s="12" t="s">
        <v>17</v>
      </c>
      <c r="C21" s="11" t="s">
        <v>27</v>
      </c>
      <c r="D21" s="19">
        <f>[6]PNEUMONIA!$R$28</f>
        <v>1402</v>
      </c>
      <c r="E21" s="19">
        <f>[7]PNEUMONIA!$D$28</f>
        <v>4726</v>
      </c>
      <c r="F21" s="38">
        <f t="shared" si="0"/>
        <v>29.665679221328816</v>
      </c>
      <c r="G21" s="37"/>
    </row>
    <row r="22" spans="1:7" ht="15" customHeight="1">
      <c r="A22" s="9"/>
      <c r="B22" s="12" t="s">
        <v>18</v>
      </c>
      <c r="C22" s="11" t="s">
        <v>28</v>
      </c>
      <c r="D22" s="19">
        <f>'[6]TB PARU'!$M$28</f>
        <v>366</v>
      </c>
      <c r="E22" s="19">
        <f>'[2]AFP-TB-ISPA'!$G$31</f>
        <v>690</v>
      </c>
      <c r="F22" s="38">
        <f t="shared" si="0"/>
        <v>53.04347826086957</v>
      </c>
      <c r="G22" s="37"/>
    </row>
    <row r="23" spans="1:7" ht="15" customHeight="1">
      <c r="A23" s="9"/>
      <c r="B23" s="12" t="s">
        <v>19</v>
      </c>
      <c r="C23" s="11" t="s">
        <v>29</v>
      </c>
      <c r="D23" s="54">
        <f>[7]DBD!$AC$29</f>
        <v>598</v>
      </c>
      <c r="E23" s="19">
        <f>[7]DBD!$AB$29</f>
        <v>598</v>
      </c>
      <c r="F23" s="38">
        <f t="shared" si="0"/>
        <v>100</v>
      </c>
      <c r="G23" s="37"/>
    </row>
    <row r="24" spans="1:7" ht="15" customHeight="1">
      <c r="A24" s="9"/>
      <c r="B24" s="12" t="s">
        <v>20</v>
      </c>
      <c r="C24" s="11" t="s">
        <v>30</v>
      </c>
      <c r="D24" s="19">
        <f>[7]DIARE!$R$28</f>
        <v>25867</v>
      </c>
      <c r="E24" s="19">
        <f>'[2]DBD-DIARE'!$I$30</f>
        <v>28644</v>
      </c>
      <c r="F24" s="38">
        <f t="shared" si="0"/>
        <v>90.305124982544342</v>
      </c>
      <c r="G24" s="37"/>
    </row>
    <row r="25" spans="1:7" ht="15" customHeight="1">
      <c r="A25" s="9">
        <v>14</v>
      </c>
      <c r="B25" s="37" t="s">
        <v>31</v>
      </c>
      <c r="C25" s="10"/>
      <c r="D25" s="46"/>
      <c r="E25" s="47"/>
      <c r="F25" s="48" t="e">
        <f t="shared" si="0"/>
        <v>#DIV/0!</v>
      </c>
      <c r="G25" s="49" t="s">
        <v>46</v>
      </c>
    </row>
    <row r="26" spans="1:7" ht="15" customHeight="1">
      <c r="A26" s="41"/>
      <c r="B26" s="42" t="s">
        <v>33</v>
      </c>
      <c r="C26" s="43" t="s">
        <v>32</v>
      </c>
      <c r="D26" s="19">
        <f>'[7]Maskin Strata 1'!$Q$27</f>
        <v>212942</v>
      </c>
      <c r="E26" s="19">
        <f>[2]MASKIN!$C$32</f>
        <v>266379</v>
      </c>
      <c r="F26" s="38">
        <f t="shared" si="0"/>
        <v>79.939484719140779</v>
      </c>
      <c r="G26" s="37" t="s">
        <v>44</v>
      </c>
    </row>
    <row r="27" spans="1:7" ht="15" customHeight="1">
      <c r="A27" s="9">
        <v>15</v>
      </c>
      <c r="B27" s="10" t="s">
        <v>21</v>
      </c>
      <c r="C27" s="10"/>
      <c r="D27" s="19">
        <f>'[7]Maskin Rujukan'!$R$27</f>
        <v>908</v>
      </c>
      <c r="E27" s="19">
        <f>1.5%*E26</f>
        <v>3995.6849999999999</v>
      </c>
      <c r="F27" s="38">
        <f t="shared" si="0"/>
        <v>22.72451406955253</v>
      </c>
      <c r="G27" s="37" t="s">
        <v>44</v>
      </c>
    </row>
    <row r="28" spans="1:7" ht="27" customHeight="1">
      <c r="A28" s="17">
        <v>16</v>
      </c>
      <c r="B28" s="64" t="s">
        <v>36</v>
      </c>
      <c r="C28" s="65"/>
      <c r="D28" s="33">
        <f>[7]Gadar!$H$15</f>
        <v>0</v>
      </c>
      <c r="E28" s="33">
        <f>[7]Gadar!$G$15</f>
        <v>2</v>
      </c>
      <c r="F28" s="39">
        <f t="shared" si="0"/>
        <v>0</v>
      </c>
      <c r="G28" s="45"/>
    </row>
    <row r="29" spans="1:7" ht="15" customHeight="1">
      <c r="A29" s="17">
        <v>17</v>
      </c>
      <c r="B29" s="66" t="s">
        <v>35</v>
      </c>
      <c r="C29" s="67"/>
      <c r="D29" s="19">
        <f>[6]KLB!$AD$29</f>
        <v>21</v>
      </c>
      <c r="E29" s="19">
        <f>[6]KLB!$AC$29</f>
        <v>21</v>
      </c>
      <c r="F29" s="38">
        <f t="shared" si="0"/>
        <v>100</v>
      </c>
      <c r="G29" s="37"/>
    </row>
    <row r="30" spans="1:7" ht="15.75" customHeight="1">
      <c r="A30" s="9">
        <v>18</v>
      </c>
      <c r="B30" s="10" t="s">
        <v>22</v>
      </c>
      <c r="C30" s="10"/>
      <c r="D30" s="19">
        <f>[6]DESI!$R$26</f>
        <v>43</v>
      </c>
      <c r="E30" s="19">
        <f>[2]DESI!$C$30</f>
        <v>136</v>
      </c>
      <c r="F30" s="38">
        <f t="shared" si="0"/>
        <v>31.617647058823529</v>
      </c>
      <c r="G30" s="37"/>
    </row>
    <row r="31" spans="1:7" ht="18" customHeight="1"/>
    <row r="32" spans="1:7" ht="14.25" customHeight="1">
      <c r="E32" s="68" t="s">
        <v>47</v>
      </c>
      <c r="F32" s="57"/>
      <c r="G32" s="57"/>
    </row>
    <row r="33" spans="5:7" ht="15" customHeight="1">
      <c r="E33" s="57" t="s">
        <v>25</v>
      </c>
      <c r="F33" s="57"/>
      <c r="G33" s="57"/>
    </row>
    <row r="34" spans="5:7" ht="17.25" customHeight="1">
      <c r="E34" s="57" t="s">
        <v>48</v>
      </c>
      <c r="F34" s="57"/>
      <c r="G34" s="57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/>
    <row r="38" spans="5:7" ht="15" customHeight="1">
      <c r="E38" s="59" t="s">
        <v>42</v>
      </c>
      <c r="F38" s="59"/>
      <c r="G38" s="59"/>
    </row>
    <row r="39" spans="5:7" ht="15" customHeight="1">
      <c r="E39" s="68" t="s">
        <v>43</v>
      </c>
      <c r="F39" s="57"/>
      <c r="G39" s="57"/>
    </row>
    <row r="40" spans="5:7" ht="15" customHeight="1">
      <c r="E40" s="57"/>
      <c r="F40" s="57"/>
      <c r="G40" s="57"/>
    </row>
  </sheetData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35433070866141736" right="0.35433070866141736" top="0.70866141732283472" bottom="0.51181102362204722" header="0.51181102362204722" footer="0.51181102362204722"/>
  <pageSetup paperSize="122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topLeftCell="A19" zoomScaleSheetLayoutView="100" workbookViewId="0">
      <selection activeCell="C4" sqref="C4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29.7109375" customWidth="1"/>
  </cols>
  <sheetData>
    <row r="1" spans="1:7" ht="19.5" customHeight="1">
      <c r="A1" s="60" t="s">
        <v>37</v>
      </c>
      <c r="B1" s="60"/>
      <c r="C1" s="60"/>
      <c r="D1" s="60"/>
      <c r="E1" s="60"/>
      <c r="F1" s="60"/>
      <c r="G1" s="60"/>
    </row>
    <row r="2" spans="1:7" ht="13.5" customHeight="1">
      <c r="A2" s="61"/>
      <c r="B2" s="61"/>
      <c r="C2" s="61"/>
      <c r="D2" s="61"/>
      <c r="E2" s="61"/>
      <c r="F2" s="61"/>
      <c r="G2" s="61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51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9">
        <f>[6]K4!$V$26</f>
        <v>7764</v>
      </c>
      <c r="E7" s="19">
        <f>[2]K4TOLINBUFAS!$C$31</f>
        <v>10104</v>
      </c>
      <c r="F7" s="38">
        <f>D7/E7*100</f>
        <v>76.840855106888355</v>
      </c>
      <c r="G7" s="10"/>
    </row>
    <row r="8" spans="1:7" ht="15" customHeight="1">
      <c r="A8" s="9">
        <v>2</v>
      </c>
      <c r="B8" s="10" t="s">
        <v>5</v>
      </c>
      <c r="C8" s="10"/>
      <c r="D8" s="19">
        <f>'[6]Kompl Kbidanan '!$V$26</f>
        <v>1310</v>
      </c>
      <c r="E8" s="19">
        <f>[2]KOMPLI!$C$30</f>
        <v>2020.8000000000004</v>
      </c>
      <c r="F8" s="38">
        <f t="shared" ref="F8:F30" si="0">D8/E8*100</f>
        <v>64.825811559778288</v>
      </c>
      <c r="G8" s="10"/>
    </row>
    <row r="9" spans="1:7" ht="27" customHeight="1">
      <c r="A9" s="17">
        <v>3</v>
      </c>
      <c r="B9" s="66" t="s">
        <v>34</v>
      </c>
      <c r="C9" s="67"/>
      <c r="D9" s="33">
        <f>[6]Tolinakes!$V$26</f>
        <v>8357</v>
      </c>
      <c r="E9" s="33">
        <f>[2]K4TOLINBUFAS!$J$31</f>
        <v>9276</v>
      </c>
      <c r="F9" s="39">
        <f t="shared" si="0"/>
        <v>90.092712376024153</v>
      </c>
      <c r="G9" s="44"/>
    </row>
    <row r="10" spans="1:7" ht="15" customHeight="1">
      <c r="A10" s="9">
        <v>4</v>
      </c>
      <c r="B10" s="10" t="s">
        <v>6</v>
      </c>
      <c r="C10" s="10"/>
      <c r="D10" s="19">
        <f>'[6]Yan Nifas'!$V$26</f>
        <v>8634</v>
      </c>
      <c r="E10" s="19">
        <f>[2]K4TOLINBUFAS!$N$31</f>
        <v>9276</v>
      </c>
      <c r="F10" s="38">
        <f>D10/E10*100</f>
        <v>93.078913324708921</v>
      </c>
      <c r="G10" s="10"/>
    </row>
    <row r="11" spans="1:7" ht="15" customHeight="1">
      <c r="A11" s="9">
        <v>5</v>
      </c>
      <c r="B11" s="10" t="s">
        <v>7</v>
      </c>
      <c r="C11" s="10"/>
      <c r="D11" s="19">
        <f>'[6]Neonatal Risti'!$W$27</f>
        <v>918</v>
      </c>
      <c r="E11" s="19">
        <f>'[2]NEO-BAYI'!$D$30</f>
        <v>1377.9000000000003</v>
      </c>
      <c r="F11" s="38">
        <f>D11/E11*100</f>
        <v>66.623122142390585</v>
      </c>
      <c r="G11" s="10"/>
    </row>
    <row r="12" spans="1:7" ht="15" customHeight="1">
      <c r="A12" s="9">
        <v>6</v>
      </c>
      <c r="B12" s="10" t="s">
        <v>8</v>
      </c>
      <c r="C12" s="10"/>
      <c r="D12" s="19">
        <f>'[6]bayi paripurna'!$V$27</f>
        <v>7531</v>
      </c>
      <c r="E12" s="19">
        <f>'[2]NEO-BAYI'!$H$30</f>
        <v>9185</v>
      </c>
      <c r="F12" s="38">
        <f>D12/E12*100</f>
        <v>81.992378878606416</v>
      </c>
      <c r="G12" s="10"/>
    </row>
    <row r="13" spans="1:7" ht="15" customHeight="1">
      <c r="A13" s="52">
        <v>7</v>
      </c>
      <c r="B13" s="10" t="s">
        <v>9</v>
      </c>
      <c r="C13" s="10"/>
      <c r="D13" s="19">
        <f>[6]UCI!$J$29</f>
        <v>121</v>
      </c>
      <c r="E13" s="19">
        <f>[2]UCI!$C$30</f>
        <v>136</v>
      </c>
      <c r="F13" s="38">
        <f>D13/E13*100</f>
        <v>88.970588235294116</v>
      </c>
      <c r="G13" s="37"/>
    </row>
    <row r="14" spans="1:7" ht="15" customHeight="1">
      <c r="A14" s="52">
        <v>8</v>
      </c>
      <c r="B14" s="10" t="s">
        <v>10</v>
      </c>
      <c r="C14" s="10"/>
      <c r="D14" s="19">
        <f>'[6]Balita Paripurna'!$V$28</f>
        <v>17617</v>
      </c>
      <c r="E14" s="19">
        <f>[2]DDTK!$D$30</f>
        <v>37149</v>
      </c>
      <c r="F14" s="38">
        <f>D14/E14*100</f>
        <v>47.422541656572179</v>
      </c>
      <c r="G14" s="10"/>
    </row>
    <row r="15" spans="1:7" ht="15" customHeight="1">
      <c r="A15" s="52">
        <v>9</v>
      </c>
      <c r="B15" s="10" t="s">
        <v>11</v>
      </c>
      <c r="C15" s="10"/>
      <c r="D15" s="19">
        <f>'[6]BGM Revisi'!$AL$28</f>
        <v>90</v>
      </c>
      <c r="E15" s="19">
        <f>'[6]BGM Revisi'!$AK$28</f>
        <v>590</v>
      </c>
      <c r="F15" s="38">
        <f t="shared" si="0"/>
        <v>15.254237288135593</v>
      </c>
      <c r="G15" s="37"/>
    </row>
    <row r="16" spans="1:7" ht="15" customHeight="1">
      <c r="A16" s="52">
        <v>10</v>
      </c>
      <c r="B16" s="10" t="s">
        <v>12</v>
      </c>
      <c r="C16" s="10"/>
      <c r="D16" s="54">
        <f>'[6]GZ BURUK Revisi'!$AL$28</f>
        <v>203</v>
      </c>
      <c r="E16" s="19">
        <f>'[6]GZ BURUK Revisi'!$AK$28</f>
        <v>203</v>
      </c>
      <c r="F16" s="38">
        <f t="shared" si="0"/>
        <v>100</v>
      </c>
      <c r="G16" s="37"/>
    </row>
    <row r="17" spans="1:7" ht="15" customHeight="1">
      <c r="A17" s="9">
        <v>11</v>
      </c>
      <c r="B17" s="10" t="s">
        <v>13</v>
      </c>
      <c r="C17" s="10"/>
      <c r="D17" s="19">
        <f>'[6]SD Diperks'!$Q$27</f>
        <v>11293</v>
      </c>
      <c r="E17" s="19">
        <f>'[6]SD Diperks'!$C$27</f>
        <v>11409</v>
      </c>
      <c r="F17" s="38">
        <f t="shared" si="0"/>
        <v>98.983258830747658</v>
      </c>
      <c r="G17" s="37"/>
    </row>
    <row r="18" spans="1:7" ht="15" customHeight="1">
      <c r="A18" s="9">
        <v>12</v>
      </c>
      <c r="B18" s="10" t="s">
        <v>14</v>
      </c>
      <c r="C18" s="10"/>
      <c r="D18" s="54">
        <f>[7]KB!$V$27</f>
        <v>110944</v>
      </c>
      <c r="E18" s="19">
        <f>[2]KB!$C$30</f>
        <v>165190</v>
      </c>
      <c r="F18" s="38">
        <f>D18/E18*100</f>
        <v>67.161450450995815</v>
      </c>
      <c r="G18" s="37"/>
    </row>
    <row r="19" spans="1:7" ht="15" customHeight="1">
      <c r="A19" s="9">
        <v>13</v>
      </c>
      <c r="B19" s="10" t="s">
        <v>15</v>
      </c>
      <c r="C19" s="10"/>
      <c r="D19" s="30"/>
      <c r="E19" s="30"/>
      <c r="F19" s="40"/>
      <c r="G19" s="18"/>
    </row>
    <row r="20" spans="1:7" ht="15" customHeight="1">
      <c r="A20" s="9"/>
      <c r="B20" s="12" t="s">
        <v>16</v>
      </c>
      <c r="C20" s="11" t="s">
        <v>26</v>
      </c>
      <c r="D20" s="19">
        <f>[6]AFP!$W$28</f>
        <v>2</v>
      </c>
      <c r="E20" s="19">
        <f>'[2]AFP-TB-ISPA'!$C$31</f>
        <v>106624</v>
      </c>
      <c r="F20" s="38">
        <f>D20/E20*100000</f>
        <v>1.875750300120048</v>
      </c>
      <c r="G20" s="37"/>
    </row>
    <row r="21" spans="1:7" ht="15" customHeight="1">
      <c r="A21" s="9"/>
      <c r="B21" s="12" t="s">
        <v>17</v>
      </c>
      <c r="C21" s="11" t="s">
        <v>27</v>
      </c>
      <c r="D21" s="19">
        <f>[7]PNEUMONIA!$W$28</f>
        <v>1874</v>
      </c>
      <c r="E21" s="19">
        <f>[7]PNEUMONIA!$D$28</f>
        <v>4726</v>
      </c>
      <c r="F21" s="38">
        <f t="shared" si="0"/>
        <v>39.652983495556498</v>
      </c>
      <c r="G21" s="37"/>
    </row>
    <row r="22" spans="1:7" ht="15" customHeight="1">
      <c r="A22" s="9"/>
      <c r="B22" s="12" t="s">
        <v>18</v>
      </c>
      <c r="C22" s="11" t="s">
        <v>28</v>
      </c>
      <c r="D22" s="19">
        <f>'[6]TB PARU'!$Y$28</f>
        <v>488</v>
      </c>
      <c r="E22" s="19">
        <f>'[2]AFP-TB-ISPA'!$G$31</f>
        <v>690</v>
      </c>
      <c r="F22" s="38">
        <f t="shared" si="0"/>
        <v>70.724637681159422</v>
      </c>
      <c r="G22" s="37"/>
    </row>
    <row r="23" spans="1:7" ht="15" customHeight="1">
      <c r="A23" s="9"/>
      <c r="B23" s="12" t="s">
        <v>19</v>
      </c>
      <c r="C23" s="11" t="s">
        <v>29</v>
      </c>
      <c r="D23" s="54">
        <f>[6]DBD!$AL$29</f>
        <v>669</v>
      </c>
      <c r="E23" s="19">
        <f>[6]DBD!$AK$29</f>
        <v>669</v>
      </c>
      <c r="F23" s="38">
        <f t="shared" si="0"/>
        <v>100</v>
      </c>
      <c r="G23" s="37"/>
    </row>
    <row r="24" spans="1:7" ht="15" customHeight="1">
      <c r="A24" s="9"/>
      <c r="B24" s="12" t="s">
        <v>20</v>
      </c>
      <c r="C24" s="11" t="s">
        <v>30</v>
      </c>
      <c r="D24" s="19">
        <f>[7]DIARE!$AC$28</f>
        <v>35513</v>
      </c>
      <c r="E24" s="19">
        <f>'[2]DBD-DIARE'!$I$30</f>
        <v>28644</v>
      </c>
      <c r="F24" s="38">
        <f t="shared" si="0"/>
        <v>123.98058930316995</v>
      </c>
      <c r="G24" s="37"/>
    </row>
    <row r="25" spans="1:7" ht="15" customHeight="1">
      <c r="A25" s="9">
        <v>14</v>
      </c>
      <c r="B25" s="37" t="s">
        <v>31</v>
      </c>
      <c r="C25" s="10"/>
      <c r="D25" s="46"/>
      <c r="E25" s="47"/>
      <c r="F25" s="48" t="e">
        <f t="shared" si="0"/>
        <v>#DIV/0!</v>
      </c>
      <c r="G25" s="49" t="s">
        <v>46</v>
      </c>
    </row>
    <row r="26" spans="1:7" ht="15" customHeight="1">
      <c r="A26" s="41"/>
      <c r="B26" s="42" t="s">
        <v>33</v>
      </c>
      <c r="C26" s="43" t="s">
        <v>32</v>
      </c>
      <c r="D26" s="19">
        <f>'[7]Maskin Strata 1'!$V$27</f>
        <v>284926</v>
      </c>
      <c r="E26" s="19">
        <f>[2]MASKIN!$C$32</f>
        <v>266379</v>
      </c>
      <c r="F26" s="38">
        <f t="shared" si="0"/>
        <v>106.96263594352409</v>
      </c>
      <c r="G26" s="37" t="s">
        <v>44</v>
      </c>
    </row>
    <row r="27" spans="1:7" ht="15" customHeight="1">
      <c r="A27" s="9">
        <v>15</v>
      </c>
      <c r="B27" s="10" t="s">
        <v>21</v>
      </c>
      <c r="C27" s="10"/>
      <c r="D27" s="19">
        <f>'[7]Maskin Rujukan'!$W$27</f>
        <v>1189</v>
      </c>
      <c r="E27" s="19">
        <f>1.5%*E26</f>
        <v>3995.6849999999999</v>
      </c>
      <c r="F27" s="38">
        <f t="shared" si="0"/>
        <v>29.757100472134319</v>
      </c>
      <c r="G27" s="37" t="s">
        <v>44</v>
      </c>
    </row>
    <row r="28" spans="1:7" ht="27" customHeight="1">
      <c r="A28" s="17">
        <v>16</v>
      </c>
      <c r="B28" s="64" t="s">
        <v>36</v>
      </c>
      <c r="C28" s="65"/>
      <c r="D28" s="33">
        <v>2</v>
      </c>
      <c r="E28" s="33">
        <v>2</v>
      </c>
      <c r="F28" s="39">
        <f t="shared" si="0"/>
        <v>100</v>
      </c>
      <c r="G28" s="45"/>
    </row>
    <row r="29" spans="1:7" ht="15" customHeight="1">
      <c r="A29" s="17">
        <v>17</v>
      </c>
      <c r="B29" s="66" t="s">
        <v>35</v>
      </c>
      <c r="C29" s="67"/>
      <c r="D29" s="19">
        <f>[6]KLB!$AM$29</f>
        <v>26</v>
      </c>
      <c r="E29" s="19">
        <f>[6]KLB!$AL$29</f>
        <v>26</v>
      </c>
      <c r="F29" s="38">
        <f t="shared" si="0"/>
        <v>100</v>
      </c>
      <c r="G29" s="37"/>
    </row>
    <row r="30" spans="1:7" ht="15.75" customHeight="1">
      <c r="A30" s="9">
        <v>18</v>
      </c>
      <c r="B30" s="10" t="s">
        <v>22</v>
      </c>
      <c r="C30" s="10"/>
      <c r="D30" s="19">
        <f>[7]DESI!$W$26</f>
        <v>51</v>
      </c>
      <c r="E30" s="19">
        <f>[2]DESI!$C$30</f>
        <v>136</v>
      </c>
      <c r="F30" s="38">
        <f t="shared" si="0"/>
        <v>37.5</v>
      </c>
      <c r="G30" s="37"/>
    </row>
    <row r="31" spans="1:7" ht="18" customHeight="1"/>
    <row r="32" spans="1:7" ht="14.25" customHeight="1">
      <c r="E32" s="68" t="s">
        <v>52</v>
      </c>
      <c r="F32" s="57"/>
      <c r="G32" s="57"/>
    </row>
    <row r="33" spans="5:7" ht="15" customHeight="1">
      <c r="E33" s="57" t="s">
        <v>25</v>
      </c>
      <c r="F33" s="57"/>
      <c r="G33" s="57"/>
    </row>
    <row r="34" spans="5:7" ht="17.25" customHeight="1">
      <c r="E34" s="57" t="s">
        <v>48</v>
      </c>
      <c r="F34" s="57"/>
      <c r="G34" s="57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/>
    <row r="38" spans="5:7" ht="15" customHeight="1">
      <c r="E38" s="59" t="s">
        <v>42</v>
      </c>
      <c r="F38" s="59"/>
      <c r="G38" s="59"/>
    </row>
    <row r="39" spans="5:7" ht="15" customHeight="1">
      <c r="E39" s="68" t="s">
        <v>43</v>
      </c>
      <c r="F39" s="57"/>
      <c r="G39" s="57"/>
    </row>
    <row r="40" spans="5:7" ht="15" customHeight="1">
      <c r="E40" s="57"/>
      <c r="F40" s="57"/>
      <c r="G40" s="57"/>
    </row>
  </sheetData>
  <mergeCells count="11">
    <mergeCell ref="A1:G1"/>
    <mergeCell ref="A2:G2"/>
    <mergeCell ref="B9:C9"/>
    <mergeCell ref="B28:C28"/>
    <mergeCell ref="B29:C29"/>
    <mergeCell ref="E32:G32"/>
    <mergeCell ref="E33:G33"/>
    <mergeCell ref="E34:G34"/>
    <mergeCell ref="E38:G38"/>
    <mergeCell ref="E39:G39"/>
    <mergeCell ref="E40:G40"/>
  </mergeCells>
  <printOptions horizontalCentered="1"/>
  <pageMargins left="0.35433070866141736" right="0.35433070866141736" top="0.70866141732283472" bottom="0.51181102362204722" header="0.51181102362204722" footer="0.51181102362204722"/>
  <pageSetup paperSize="122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Trib I Revisi</vt:lpstr>
      <vt:lpstr>Tribulan 2</vt:lpstr>
      <vt:lpstr>Tribulan 3</vt:lpstr>
      <vt:lpstr>Tribulan 4</vt:lpstr>
      <vt:lpstr>Sheet2</vt:lpstr>
      <vt:lpstr>Sheet3</vt:lpstr>
      <vt:lpstr>'Trib I Revisi'!Print_Area</vt:lpstr>
      <vt:lpstr>'Tribulan 2'!Print_Area</vt:lpstr>
      <vt:lpstr>'Tribulan 3'!Print_Area</vt:lpstr>
      <vt:lpstr>'Tribulan 4'!Print_Area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User</cp:lastModifiedBy>
  <cp:lastPrinted>2011-02-07T06:05:40Z</cp:lastPrinted>
  <dcterms:created xsi:type="dcterms:W3CDTF">2009-02-26T02:42:51Z</dcterms:created>
  <dcterms:modified xsi:type="dcterms:W3CDTF">2011-02-08T01:03:34Z</dcterms:modified>
</cp:coreProperties>
</file>